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codeName="ThisWorkbook"/>
  <mc:AlternateContent xmlns:mc="http://schemas.openxmlformats.org/markup-compatibility/2006">
    <mc:Choice Requires="x15">
      <x15ac:absPath xmlns:x15ac="http://schemas.microsoft.com/office/spreadsheetml/2010/11/ac" url="C:\Users\pulidosjf\Documents\TRABAJADOS\"/>
    </mc:Choice>
  </mc:AlternateContent>
  <xr:revisionPtr revIDLastSave="0" documentId="8_{F50628AA-58E8-4B17-972D-E4DB5BD2F5AC}" xr6:coauthVersionLast="47" xr6:coauthVersionMax="47" xr10:uidLastSave="{00000000-0000-0000-0000-000000000000}"/>
  <bookViews>
    <workbookView xWindow="-120" yWindow="-120" windowWidth="20640" windowHeight="11160" tabRatio="778" firstSheet="1" activeTab="1" xr2:uid="{00000000-000D-0000-FFFF-FFFF00000000}"/>
  </bookViews>
  <sheets>
    <sheet name="Listado Planes" sheetId="24" state="hidden" r:id="rId1"/>
    <sheet name="Integración PAA" sheetId="12" r:id="rId2"/>
    <sheet name="Plan Acción Anual" sheetId="45" r:id="rId3"/>
    <sheet name="PINAR" sheetId="43" r:id="rId4"/>
    <sheet name="PAA" sheetId="32" r:id="rId5"/>
    <sheet name="PETH" sheetId="18" r:id="rId6"/>
    <sheet name="PIC" sheetId="39" r:id="rId7"/>
    <sheet name="PSST" sheetId="37" r:id="rId8"/>
    <sheet name="PII" sheetId="44" r:id="rId9"/>
    <sheet name="PAAC" sheetId="3" r:id="rId10"/>
    <sheet name="PETI" sheetId="35" r:id="rId11"/>
    <sheet name="Trat. riesgos" sheetId="36" r:id="rId12"/>
    <sheet name="PSPI" sheetId="3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xlnm._FilterDatabase" localSheetId="4" hidden="1">PAA!#REF!</definedName>
    <definedName name="_xlnm._FilterDatabase" localSheetId="3" hidden="1">PINAR!$B$9:$Y$13</definedName>
    <definedName name="_xlnm._FilterDatabase" localSheetId="2" hidden="1">'Plan Acción Anual'!$B$10:$P$155</definedName>
    <definedName name="_xlnm._FilterDatabase" localSheetId="11" hidden="1">'Trat. riesgos'!$A$19:$G$20</definedName>
    <definedName name="Acciones_Categoría_3" localSheetId="2">'[1]Ponderaciones y parámetros'!$K$6:$N$6</definedName>
    <definedName name="Acciones_Categoría_3">'[2]Ponderaciones y parámetros'!$K$6:$N$6</definedName>
    <definedName name="Admin" localSheetId="2">[3]TABLA!$Q$2:$Q$3</definedName>
    <definedName name="Admin">[4]TABLA!$Q$2:$Q$3</definedName>
    <definedName name="Agricultura" localSheetId="2">[3]TABLA!#REF!</definedName>
    <definedName name="Agricultura">[4]TABLA!#REF!</definedName>
    <definedName name="Agricultura_y_Desarrollo_Rural" localSheetId="2">[3]TABLA!#REF!</definedName>
    <definedName name="Agricultura_y_Desarrollo_Rural">[4]TABLA!#REF!</definedName>
    <definedName name="Ambiental" localSheetId="2">'[3]Tablas instituciones'!$D$2:$D$9</definedName>
    <definedName name="Ambiental">'[4]Tablas instituciones'!$D$2:$D$9</definedName>
    <definedName name="ambiente" localSheetId="2">[3]TABLA!#REF!</definedName>
    <definedName name="ambiente">[4]TABLA!#REF!</definedName>
    <definedName name="Ambiente_y_Desarrollo_Sostenible" localSheetId="2">[3]TABLA!#REF!</definedName>
    <definedName name="Ambiente_y_Desarrollo_Sostenible">[4]TABLA!#REF!</definedName>
    <definedName name="Ciencia__Tecnología_e_innovación" localSheetId="2">[3]TABLA!#REF!</definedName>
    <definedName name="Ciencia__Tecnología_e_innovación">[4]TABLA!#REF!</definedName>
    <definedName name="clases1">[5]TABLA!$G$2:$G$5</definedName>
    <definedName name="Comercio__Industria_y_Turismo" localSheetId="2">[3]TABLA!#REF!</definedName>
    <definedName name="Comercio__Industria_y_Turismo">[4]TABLA!#REF!</definedName>
    <definedName name="nindicador" localSheetId="2">[6]FICHA_DEL_INDICADOR!$AN$60:$AQ$60</definedName>
    <definedName name="nindicador">[7]FICHA_DEL_INDICADOR!$AN$60:$AQ$60</definedName>
    <definedName name="nivel" localSheetId="2">[3]TABLA!$C$2:$C$3</definedName>
    <definedName name="nivel">[4]TABLA!$C$2:$C$3</definedName>
    <definedName name="Nombre" localSheetId="2">#REF!</definedName>
    <definedName name="Nombre">#REF!</definedName>
    <definedName name="Simulador" localSheetId="2">[1]Listas!$B$2:$B$4</definedName>
    <definedName name="Simulador">[2]Listas!$B$2:$B$4</definedName>
    <definedName name="Tipos" localSheetId="2">[3]TABLA!$G$2:$G$4</definedName>
    <definedName name="Tipos">[4]TABLA!$G$2:$G$4</definedName>
    <definedName name="vice" localSheetId="4">'[8]referencia 2018'!$A$1:$A$8</definedName>
    <definedName name="vice">'[8]referencia 2018'!$A$1:$A$8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45" l="1"/>
  <c r="P25" i="45"/>
  <c r="P23" i="45"/>
  <c r="O23" i="45" s="1"/>
  <c r="P17" i="45"/>
  <c r="O17" i="45" s="1"/>
  <c r="P15" i="45"/>
  <c r="P13" i="45"/>
  <c r="P31" i="45"/>
  <c r="O31" i="45" s="1"/>
  <c r="P155" i="45"/>
  <c r="O155" i="45" s="1"/>
  <c r="P8" i="45" s="1"/>
  <c r="P154" i="45"/>
  <c r="P153" i="45"/>
  <c r="O153" i="45"/>
  <c r="P152" i="45"/>
  <c r="P151" i="45"/>
  <c r="O151" i="45"/>
  <c r="P150" i="45"/>
  <c r="P149" i="45"/>
  <c r="O149" i="45" s="1"/>
  <c r="P148" i="45"/>
  <c r="P147" i="45"/>
  <c r="O147" i="45" s="1"/>
  <c r="P146" i="45"/>
  <c r="P145" i="45"/>
  <c r="O145" i="45"/>
  <c r="P144" i="45"/>
  <c r="P143" i="45"/>
  <c r="O143" i="45"/>
  <c r="P142" i="45"/>
  <c r="P141" i="45"/>
  <c r="O141" i="45" s="1"/>
  <c r="P140" i="45"/>
  <c r="P139" i="45"/>
  <c r="O139" i="45" s="1"/>
  <c r="P138" i="45"/>
  <c r="P137" i="45"/>
  <c r="O137" i="45"/>
  <c r="P136" i="45"/>
  <c r="P135" i="45"/>
  <c r="O135" i="45"/>
  <c r="P134" i="45"/>
  <c r="P133" i="45"/>
  <c r="O133" i="45" s="1"/>
  <c r="P132" i="45"/>
  <c r="P131" i="45"/>
  <c r="O131" i="45" s="1"/>
  <c r="P130" i="45"/>
  <c r="P129" i="45"/>
  <c r="O129" i="45"/>
  <c r="P128" i="45"/>
  <c r="P127" i="45"/>
  <c r="O127" i="45"/>
  <c r="P126" i="45"/>
  <c r="P125" i="45"/>
  <c r="O125" i="45" s="1"/>
  <c r="P124" i="45"/>
  <c r="P123" i="45"/>
  <c r="O123" i="45" s="1"/>
  <c r="P122" i="45"/>
  <c r="P121" i="45"/>
  <c r="O121" i="45"/>
  <c r="P120" i="45"/>
  <c r="P119" i="45"/>
  <c r="O119" i="45"/>
  <c r="P118" i="45"/>
  <c r="P117" i="45"/>
  <c r="O117" i="45" s="1"/>
  <c r="P116" i="45"/>
  <c r="P115" i="45"/>
  <c r="O115" i="45" s="1"/>
  <c r="P114" i="45"/>
  <c r="P113" i="45"/>
  <c r="O113" i="45"/>
  <c r="P112" i="45"/>
  <c r="P111" i="45"/>
  <c r="O111" i="45"/>
  <c r="P110" i="45"/>
  <c r="P109" i="45"/>
  <c r="O109" i="45" s="1"/>
  <c r="P108" i="45"/>
  <c r="P107" i="45"/>
  <c r="O107" i="45" s="1"/>
  <c r="P106" i="45"/>
  <c r="P105" i="45"/>
  <c r="O105" i="45"/>
  <c r="P104" i="45"/>
  <c r="P103" i="45"/>
  <c r="O103" i="45"/>
  <c r="P102" i="45"/>
  <c r="P101" i="45"/>
  <c r="O101" i="45" s="1"/>
  <c r="P100" i="45"/>
  <c r="P99" i="45"/>
  <c r="O99" i="45" s="1"/>
  <c r="P98" i="45"/>
  <c r="P97" i="45"/>
  <c r="O97" i="45"/>
  <c r="P96" i="45"/>
  <c r="P95" i="45"/>
  <c r="O95" i="45"/>
  <c r="P94" i="45"/>
  <c r="P93" i="45"/>
  <c r="O93" i="45" s="1"/>
  <c r="P92" i="45"/>
  <c r="P91" i="45"/>
  <c r="O91" i="45" s="1"/>
  <c r="N8" i="45" s="1"/>
  <c r="P90" i="45"/>
  <c r="P89" i="45"/>
  <c r="O89" i="45"/>
  <c r="P88" i="45"/>
  <c r="P87" i="45"/>
  <c r="O87" i="45"/>
  <c r="P86" i="45"/>
  <c r="P85" i="45"/>
  <c r="O85" i="45" s="1"/>
  <c r="P84" i="45"/>
  <c r="P83" i="45"/>
  <c r="O83" i="45" s="1"/>
  <c r="P82" i="45"/>
  <c r="P81" i="45"/>
  <c r="O81" i="45"/>
  <c r="P80" i="45"/>
  <c r="P79" i="45"/>
  <c r="O79" i="45"/>
  <c r="P78" i="45"/>
  <c r="P77" i="45"/>
  <c r="O77" i="45" s="1"/>
  <c r="P76" i="45"/>
  <c r="P75" i="45"/>
  <c r="O75" i="45" s="1"/>
  <c r="P74" i="45"/>
  <c r="P73" i="45"/>
  <c r="O73" i="45"/>
  <c r="P72" i="45"/>
  <c r="P71" i="45"/>
  <c r="O71" i="45"/>
  <c r="P70" i="45"/>
  <c r="P69" i="45"/>
  <c r="O69" i="45" s="1"/>
  <c r="P68" i="45"/>
  <c r="P67" i="45"/>
  <c r="O67" i="45" s="1"/>
  <c r="P66" i="45"/>
  <c r="P65" i="45"/>
  <c r="O65" i="45"/>
  <c r="P64" i="45"/>
  <c r="P63" i="45"/>
  <c r="O63" i="45"/>
  <c r="P62" i="45"/>
  <c r="P61" i="45"/>
  <c r="O61" i="45" s="1"/>
  <c r="P60" i="45"/>
  <c r="P59" i="45"/>
  <c r="O59" i="45" s="1"/>
  <c r="P58" i="45"/>
  <c r="P57" i="45"/>
  <c r="O57" i="45"/>
  <c r="P56" i="45"/>
  <c r="P55" i="45"/>
  <c r="O55" i="45"/>
  <c r="P54" i="45"/>
  <c r="P53" i="45"/>
  <c r="O53" i="45" s="1"/>
  <c r="P52" i="45"/>
  <c r="P51" i="45"/>
  <c r="O51" i="45" s="1"/>
  <c r="P50" i="45"/>
  <c r="P49" i="45"/>
  <c r="O49" i="45"/>
  <c r="P48" i="45"/>
  <c r="P47" i="45"/>
  <c r="O47" i="45"/>
  <c r="P46" i="45"/>
  <c r="P45" i="45"/>
  <c r="O45" i="45" s="1"/>
  <c r="P44" i="45"/>
  <c r="P43" i="45"/>
  <c r="O43" i="45" s="1"/>
  <c r="P42" i="45"/>
  <c r="P41" i="45"/>
  <c r="O41" i="45"/>
  <c r="P40" i="45"/>
  <c r="P39" i="45"/>
  <c r="O39" i="45"/>
  <c r="P38" i="45"/>
  <c r="P37" i="45"/>
  <c r="O37" i="45" s="1"/>
  <c r="P36" i="45"/>
  <c r="P35" i="45"/>
  <c r="O35" i="45" s="1"/>
  <c r="P34" i="45"/>
  <c r="O33" i="45"/>
  <c r="P32" i="45"/>
  <c r="P30" i="45"/>
  <c r="P29" i="45"/>
  <c r="O29" i="45"/>
  <c r="P28" i="45"/>
  <c r="O27" i="45"/>
  <c r="P26" i="45"/>
  <c r="O25" i="45"/>
  <c r="P24" i="45"/>
  <c r="P22" i="45"/>
  <c r="P21" i="45"/>
  <c r="O21" i="45" s="1"/>
  <c r="P20" i="45"/>
  <c r="P19" i="45"/>
  <c r="O19" i="45"/>
  <c r="P18" i="45"/>
  <c r="P16" i="45"/>
  <c r="O15" i="45"/>
  <c r="P14" i="45"/>
  <c r="O13" i="45"/>
  <c r="P12" i="45"/>
  <c r="P7" i="45"/>
  <c r="N7" i="45"/>
  <c r="L7" i="45"/>
  <c r="I7" i="45"/>
  <c r="E7" i="45" s="1"/>
  <c r="B7" i="45" s="1"/>
  <c r="I8" i="45" l="1"/>
  <c r="L8" i="45"/>
  <c r="F8" i="45" l="1"/>
  <c r="R13" i="43"/>
  <c r="O13" i="43"/>
  <c r="R12" i="43"/>
  <c r="O12" i="43"/>
  <c r="R11" i="43"/>
  <c r="O11" i="43"/>
  <c r="R10" i="43"/>
  <c r="O10" i="43"/>
  <c r="C20" i="36" l="1"/>
  <c r="AE21" i="37"/>
  <c r="AF21" i="37"/>
  <c r="AG21" i="37"/>
  <c r="AE22" i="37"/>
  <c r="AF22" i="37"/>
  <c r="AG22" i="37"/>
  <c r="AE23" i="37"/>
  <c r="AF23" i="37"/>
  <c r="AG23" i="37"/>
  <c r="AE24" i="37"/>
  <c r="AF24" i="37"/>
  <c r="AG24" i="37"/>
  <c r="AE25" i="37"/>
  <c r="AF25" i="37"/>
  <c r="AH25" i="37" s="1"/>
  <c r="AG25" i="37"/>
  <c r="AE26" i="37"/>
  <c r="AF26" i="37"/>
  <c r="AG26" i="37"/>
  <c r="AE27" i="37"/>
  <c r="AF27" i="37"/>
  <c r="AG27" i="37"/>
  <c r="AE28" i="37"/>
  <c r="AF28" i="37"/>
  <c r="AG28" i="37"/>
  <c r="AE29" i="37"/>
  <c r="AF29" i="37"/>
  <c r="AG29" i="37"/>
  <c r="AE30" i="37"/>
  <c r="AF30" i="37"/>
  <c r="AG30" i="37"/>
  <c r="AE31" i="37"/>
  <c r="AF31" i="37"/>
  <c r="AG31" i="37"/>
  <c r="AE32" i="37"/>
  <c r="AF32" i="37"/>
  <c r="AG32" i="37"/>
  <c r="AE33" i="37"/>
  <c r="AF33" i="37"/>
  <c r="AG33" i="37"/>
  <c r="AE34" i="37"/>
  <c r="AF34" i="37"/>
  <c r="AG34" i="37"/>
  <c r="AE35" i="37"/>
  <c r="AF35" i="37"/>
  <c r="AG35" i="37"/>
  <c r="AE36" i="37"/>
  <c r="AF36" i="37"/>
  <c r="AG36" i="37"/>
  <c r="AE37" i="37"/>
  <c r="AF37" i="37"/>
  <c r="AG37" i="37"/>
  <c r="AE38" i="37"/>
  <c r="AF38" i="37"/>
  <c r="AG38" i="37"/>
  <c r="AE39" i="37"/>
  <c r="AF39" i="37"/>
  <c r="AG39" i="37"/>
  <c r="AE40" i="37"/>
  <c r="AF40" i="37"/>
  <c r="AG40" i="37"/>
  <c r="AE41" i="37"/>
  <c r="AF41" i="37"/>
  <c r="AG41" i="37"/>
  <c r="AE42" i="37"/>
  <c r="AF42" i="37"/>
  <c r="AG42" i="37"/>
  <c r="AE43" i="37"/>
  <c r="AF43" i="37"/>
  <c r="AG43" i="37"/>
  <c r="AE44" i="37"/>
  <c r="AF44" i="37"/>
  <c r="AG44" i="37"/>
  <c r="AE45" i="37"/>
  <c r="AF45" i="37"/>
  <c r="AG45" i="37"/>
  <c r="AE46" i="37"/>
  <c r="AF46" i="37"/>
  <c r="AG46" i="37"/>
  <c r="AE47" i="37"/>
  <c r="AF47" i="37"/>
  <c r="AG47" i="37"/>
  <c r="AE48" i="37"/>
  <c r="AF48" i="37"/>
  <c r="AG48" i="37"/>
  <c r="AE49" i="37"/>
  <c r="AF49" i="37"/>
  <c r="AG49" i="37"/>
  <c r="AE50" i="37"/>
  <c r="AF50" i="37"/>
  <c r="AG50" i="37"/>
  <c r="AE51" i="37"/>
  <c r="AF51" i="37"/>
  <c r="AG51" i="37"/>
  <c r="AE52" i="37"/>
  <c r="AF52" i="37"/>
  <c r="AG52" i="37"/>
  <c r="AE53" i="37"/>
  <c r="AF53" i="37"/>
  <c r="AG53" i="37"/>
  <c r="AE54" i="37"/>
  <c r="AF54" i="37"/>
  <c r="AG54" i="37"/>
  <c r="AE55" i="37"/>
  <c r="AF55" i="37"/>
  <c r="AG55" i="37"/>
  <c r="AE56" i="37"/>
  <c r="AF56" i="37"/>
  <c r="AG56" i="37"/>
  <c r="AE57" i="37"/>
  <c r="AF57" i="37"/>
  <c r="AG57" i="37"/>
  <c r="AE58" i="37"/>
  <c r="AF58" i="37"/>
  <c r="AG58" i="37"/>
  <c r="AE59" i="37"/>
  <c r="AF59" i="37"/>
  <c r="AG59" i="37"/>
  <c r="AE60" i="37"/>
  <c r="AF60" i="37"/>
  <c r="AG60" i="37"/>
  <c r="AE61" i="37"/>
  <c r="AF61" i="37"/>
  <c r="AG61" i="37"/>
  <c r="AE62" i="37"/>
  <c r="AF62" i="37"/>
  <c r="AG62" i="37"/>
  <c r="AE63" i="37"/>
  <c r="AF63" i="37"/>
  <c r="AG63" i="37"/>
  <c r="AE64" i="37"/>
  <c r="AF64" i="37"/>
  <c r="AG64" i="37"/>
  <c r="AE65" i="37"/>
  <c r="AF65" i="37"/>
  <c r="AG65" i="37"/>
  <c r="AE66" i="37"/>
  <c r="AF66" i="37"/>
  <c r="AG66" i="37"/>
  <c r="AE67" i="37"/>
  <c r="AF67" i="37"/>
  <c r="AG67" i="37"/>
  <c r="AE68" i="37"/>
  <c r="AF68" i="37"/>
  <c r="AG68" i="37"/>
  <c r="AE69" i="37"/>
  <c r="AF69" i="37"/>
  <c r="AG69" i="37"/>
  <c r="AE70" i="37"/>
  <c r="AF70" i="37"/>
  <c r="AG70" i="37"/>
  <c r="AE71" i="37"/>
  <c r="AF71" i="37"/>
  <c r="AG71" i="37"/>
  <c r="AE72" i="37"/>
  <c r="AF72" i="37"/>
  <c r="AG72" i="37"/>
  <c r="AE73" i="37"/>
  <c r="AF73" i="37"/>
  <c r="AG73" i="37"/>
  <c r="AE74" i="37"/>
  <c r="AF74" i="37"/>
  <c r="AG74" i="37"/>
  <c r="AE75" i="37"/>
  <c r="AF75" i="37"/>
  <c r="AG75" i="37"/>
  <c r="AE76" i="37"/>
  <c r="AF76" i="37"/>
  <c r="AG76" i="37"/>
  <c r="AE77" i="37"/>
  <c r="AF77" i="37"/>
  <c r="AG77" i="37"/>
  <c r="AE78" i="37"/>
  <c r="AF78" i="37"/>
  <c r="AG78" i="37"/>
  <c r="AE79" i="37"/>
  <c r="AF79" i="37"/>
  <c r="AG79" i="37"/>
  <c r="AE80" i="37"/>
  <c r="AF80" i="37"/>
  <c r="AG80" i="37"/>
  <c r="AE81" i="37"/>
  <c r="AF81" i="37"/>
  <c r="AG81" i="37"/>
  <c r="AE82" i="37"/>
  <c r="AF82" i="37"/>
  <c r="AG82" i="37"/>
  <c r="AE83" i="37"/>
  <c r="AF83" i="37"/>
  <c r="AG83" i="37"/>
  <c r="AE84" i="37"/>
  <c r="AF84" i="37"/>
  <c r="AG84" i="37"/>
  <c r="AE85" i="37"/>
  <c r="AF85" i="37"/>
  <c r="AG85" i="37"/>
  <c r="AE86" i="37"/>
  <c r="AF86" i="37"/>
  <c r="AG86" i="37"/>
  <c r="AE87" i="37"/>
  <c r="AF87" i="37"/>
  <c r="AG87" i="37"/>
  <c r="AE88" i="37"/>
  <c r="AF88" i="37"/>
  <c r="AG88" i="37"/>
  <c r="AE89" i="37"/>
  <c r="AF89" i="37"/>
  <c r="AG89" i="37"/>
  <c r="AE90" i="37"/>
  <c r="AF90" i="37"/>
  <c r="AG90" i="37"/>
  <c r="AE91" i="37"/>
  <c r="AF91" i="37"/>
  <c r="AG91" i="37"/>
  <c r="AE92" i="37"/>
  <c r="AF92" i="37"/>
  <c r="AG92" i="37"/>
  <c r="AE93" i="37"/>
  <c r="AF93" i="37"/>
  <c r="AG93" i="37"/>
  <c r="AE94" i="37"/>
  <c r="AF94" i="37"/>
  <c r="AG94" i="37"/>
  <c r="AE95" i="37"/>
  <c r="AF95" i="37"/>
  <c r="AG95" i="37"/>
  <c r="G97" i="37"/>
  <c r="I97" i="37"/>
  <c r="K97" i="37"/>
  <c r="M97" i="37"/>
  <c r="O97" i="37"/>
  <c r="Q97" i="37"/>
  <c r="S97" i="37"/>
  <c r="U97" i="37"/>
  <c r="W97" i="37"/>
  <c r="Y97" i="37"/>
  <c r="AA97" i="37"/>
  <c r="AC97" i="37"/>
  <c r="G98" i="37"/>
  <c r="I98" i="37"/>
  <c r="K98" i="37"/>
  <c r="M98" i="37"/>
  <c r="O98" i="37"/>
  <c r="Q98" i="37"/>
  <c r="S98" i="37"/>
  <c r="U98" i="37"/>
  <c r="W98" i="37"/>
  <c r="Y98" i="37"/>
  <c r="AA98" i="37"/>
  <c r="AC98" i="37"/>
  <c r="G99" i="37"/>
  <c r="I99" i="37"/>
  <c r="K99" i="37"/>
  <c r="M99" i="37"/>
  <c r="O99" i="37"/>
  <c r="Q99" i="37"/>
  <c r="S99" i="37"/>
  <c r="U99" i="37"/>
  <c r="W99" i="37"/>
  <c r="Y99" i="37"/>
  <c r="AA99" i="37"/>
  <c r="AC99" i="37"/>
  <c r="G100" i="37" l="1"/>
  <c r="AH22" i="37"/>
  <c r="AH94" i="37"/>
  <c r="AH90" i="37"/>
  <c r="AH86" i="37"/>
  <c r="AH82" i="37"/>
  <c r="AH78" i="37"/>
  <c r="AH74" i="37"/>
  <c r="AH70" i="37"/>
  <c r="AH66" i="37"/>
  <c r="AH62" i="37"/>
  <c r="AH58" i="37"/>
  <c r="AH54" i="37"/>
  <c r="AH50" i="37"/>
  <c r="AH46" i="37"/>
  <c r="AH42" i="37"/>
  <c r="AH38" i="37"/>
  <c r="AH34" i="37"/>
  <c r="AH30" i="37"/>
  <c r="AH95" i="37"/>
  <c r="AH91" i="37"/>
  <c r="AH87" i="37"/>
  <c r="AH83" i="37"/>
  <c r="AH79" i="37"/>
  <c r="AH75" i="37"/>
  <c r="AH71" i="37"/>
  <c r="AH67" i="37"/>
  <c r="AH63" i="37"/>
  <c r="AH59" i="37"/>
  <c r="AH55" i="37"/>
  <c r="AH51" i="37"/>
  <c r="AH47" i="37"/>
  <c r="AH43" i="37"/>
  <c r="AH39" i="37"/>
  <c r="AH35" i="37"/>
  <c r="AH31" i="37"/>
  <c r="AH27" i="37"/>
  <c r="S100" i="37"/>
  <c r="AE98" i="37"/>
  <c r="AE99" i="37"/>
  <c r="AH92" i="37"/>
  <c r="AH88" i="37"/>
  <c r="AH84" i="37"/>
  <c r="AH80" i="37"/>
  <c r="AH76" i="37"/>
  <c r="AH72" i="37"/>
  <c r="AH68" i="37"/>
  <c r="AH64" i="37"/>
  <c r="AH60" i="37"/>
  <c r="AH56" i="37"/>
  <c r="AH52" i="37"/>
  <c r="AH48" i="37"/>
  <c r="AH44" i="37"/>
  <c r="AH40" i="37"/>
  <c r="AH36" i="37"/>
  <c r="AH32" i="37"/>
  <c r="AH28" i="37"/>
  <c r="AH24" i="37"/>
  <c r="AE97" i="37"/>
  <c r="AH97" i="37" s="1"/>
  <c r="M100" i="37"/>
  <c r="AH93" i="37"/>
  <c r="AH89" i="37"/>
  <c r="AH85" i="37"/>
  <c r="AH81" i="37"/>
  <c r="AH77" i="37"/>
  <c r="AH73" i="37"/>
  <c r="AH69" i="37"/>
  <c r="AH65" i="37"/>
  <c r="AH61" i="37"/>
  <c r="AH57" i="37"/>
  <c r="AH53" i="37"/>
  <c r="AH49" i="37"/>
  <c r="AH45" i="37"/>
  <c r="AH41" i="37"/>
  <c r="AH37" i="37"/>
  <c r="AH33" i="37"/>
  <c r="AH29" i="37"/>
  <c r="AH21" i="37"/>
  <c r="AH26" i="37"/>
  <c r="Y100" i="37"/>
  <c r="AH2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DANILO ROJAS ORTIZ</author>
    <author>GIOVANNI MEDINA ORTIZ</author>
  </authors>
  <commentList>
    <comment ref="D11" authorId="0" shapeId="0" xr:uid="{00000000-0006-0000-0400-000001000000}">
      <text>
        <r>
          <rPr>
            <b/>
            <sz val="9"/>
            <color indexed="81"/>
            <rFont val="Tahoma"/>
            <family val="2"/>
          </rPr>
          <t>Para adquirir esta información, debe dar click en el nombre y el mismo lo enlaza con la página web</t>
        </r>
        <r>
          <rPr>
            <sz val="9"/>
            <color indexed="81"/>
            <rFont val="Tahoma"/>
            <family val="2"/>
          </rPr>
          <t xml:space="preserve">
</t>
        </r>
      </text>
    </comment>
    <comment ref="E11" authorId="1" shapeId="0" xr:uid="{00000000-0006-0000-0400-000002000000}">
      <text>
        <r>
          <rPr>
            <sz val="9"/>
            <color indexed="81"/>
            <rFont val="Tahoma"/>
            <family val="2"/>
          </rPr>
          <t>En esta columna se debe indicar el objeto del posible contrato u orden de servicio a celebrar.</t>
        </r>
      </text>
    </comment>
    <comment ref="F11" authorId="2" shapeId="0" xr:uid="{00000000-0006-0000-0400-000003000000}">
      <text>
        <r>
          <rPr>
            <b/>
            <sz val="9"/>
            <color indexed="81"/>
            <rFont val="Tahoma"/>
            <family val="2"/>
          </rPr>
          <t>FECHA COMPRENDIDA ENTRE EL PRIMERO DE ENERO AL 31 DE DICIEMBRE DE 2020: Esta fecha debe indicar el inicio de todas las acciones prercontractuales, Previo al vencimiento del contrato vigente si lo hay o previo a la fecha de inicio de ejecución de la contratación requerida; se estima que debe ser con tres meses de anticipación, dado que el proceso debe ser informado (Inferiores a 50 SMMLV) o presentados (Superiores a  50 SMMLV) en la fechas programadas del Comité de Contratación.</t>
        </r>
      </text>
    </comment>
    <comment ref="G11" authorId="1" shapeId="0" xr:uid="{00000000-0006-0000-0400-000004000000}">
      <text>
        <r>
          <rPr>
            <b/>
            <sz val="9"/>
            <color indexed="81"/>
            <rFont val="Tahoma"/>
            <family val="2"/>
          </rPr>
          <t xml:space="preserve">DURACIÓN DEL CONTRATO PROYECTADO EN DIAS (Ejemplo: 365 días) para aquellos casos der prorroga se debe dejar el total del contrato Ejm: 1095 días
</t>
        </r>
      </text>
    </comment>
    <comment ref="H11" authorId="0" shapeId="0" xr:uid="{00000000-0006-0000-0400-000005000000}">
      <text>
        <r>
          <rPr>
            <b/>
            <sz val="9"/>
            <color indexed="81"/>
            <rFont val="Tahoma"/>
            <family val="2"/>
          </rPr>
          <t>Desplegar la lista y seleccionar el tipo de modalidad</t>
        </r>
        <r>
          <rPr>
            <sz val="9"/>
            <color indexed="81"/>
            <rFont val="Tahoma"/>
            <family val="2"/>
          </rPr>
          <t xml:space="preserve">
</t>
        </r>
      </text>
    </comment>
    <comment ref="I11" authorId="0" shapeId="0" xr:uid="{00000000-0006-0000-0400-000006000000}">
      <text>
        <r>
          <rPr>
            <b/>
            <sz val="9"/>
            <color indexed="81"/>
            <rFont val="Tahoma"/>
            <family val="2"/>
          </rPr>
          <t>Corresponde, al valor del presupuesto aprobado por la Junta Directiva del mes de Noviembre de 2019</t>
        </r>
      </text>
    </comment>
    <comment ref="J11" authorId="1" shapeId="0" xr:uid="{00000000-0006-0000-0400-000007000000}">
      <text>
        <r>
          <rPr>
            <sz val="9"/>
            <color indexed="81"/>
            <rFont val="Tahoma"/>
            <family val="2"/>
          </rPr>
          <t xml:space="preserve">Indicar el valor estimado de la posible contratacion.   SIN puntos, comas  nis signos; SÓLO NÚMEROS. </t>
        </r>
      </text>
    </comment>
    <comment ref="M11" authorId="1" shapeId="0" xr:uid="{00000000-0006-0000-0400-000008000000}">
      <text>
        <r>
          <rPr>
            <sz val="9"/>
            <color indexed="81"/>
            <rFont val="Tahoma"/>
            <family val="2"/>
          </rPr>
          <t>FUNCIONARIO RESPONSABLE DE LA CONTRATACION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ENITH TRIANA</author>
    <author>Enith Triana Salazar</author>
  </authors>
  <commentList>
    <comment ref="B21" authorId="0" shapeId="0" xr:uid="{00000000-0006-0000-0700-000001000000}">
      <text>
        <r>
          <rPr>
            <b/>
            <sz val="9"/>
            <color indexed="81"/>
            <rFont val="Tahoma"/>
            <family val="2"/>
          </rPr>
          <t>ENITH TRIANA:
Meta incidencia de EL</t>
        </r>
      </text>
    </comment>
    <comment ref="E23" authorId="0" shapeId="0" xr:uid="{00000000-0006-0000-0700-000002000000}">
      <text>
        <r>
          <rPr>
            <b/>
            <sz val="9"/>
            <color indexed="81"/>
            <rFont val="Tahoma"/>
            <family val="2"/>
          </rPr>
          <t>ENITH TRIANA:</t>
        </r>
        <r>
          <rPr>
            <sz val="9"/>
            <color indexed="81"/>
            <rFont val="Tahoma"/>
            <family val="2"/>
          </rPr>
          <t xml:space="preserve">
</t>
        </r>
        <r>
          <rPr>
            <b/>
            <sz val="11"/>
            <color indexed="81"/>
            <rFont val="Tahoma"/>
            <family val="2"/>
          </rPr>
          <t xml:space="preserve">• No caso: </t>
        </r>
        <r>
          <rPr>
            <sz val="11"/>
            <color indexed="81"/>
            <rFont val="Tahoma"/>
            <family val="2"/>
          </rPr>
          <t xml:space="preserve">Funcionario expuesto a riesgos derivados de la carga física clasificados como riesgo aceptable, sin condiciones individuales de riesgo de acuerdo a revisión de ausentismo, sin auto reporte de sintomatología relacionada con sistema osteomuscular.
</t>
        </r>
        <r>
          <rPr>
            <b/>
            <sz val="11"/>
            <color indexed="81"/>
            <rFont val="Tahoma"/>
            <family val="2"/>
          </rPr>
          <t>• Susceptible:</t>
        </r>
        <r>
          <rPr>
            <sz val="11"/>
            <color indexed="81"/>
            <rFont val="Tahoma"/>
            <family val="2"/>
          </rPr>
          <t xml:space="preserve"> Funcionario expuesto a riesgo por carga física en forma permanente o temporal (calificación de riesgo mejorable o aceptable con control específico o no aceptable), quien es asintomático o con síntomas ocasionales de acuerdo al auto reporte o a la revisión de ausentismo.  
</t>
        </r>
        <r>
          <rPr>
            <b/>
            <sz val="11"/>
            <color indexed="81"/>
            <rFont val="Tahoma"/>
            <family val="2"/>
          </rPr>
          <t xml:space="preserve">• Probable: </t>
        </r>
        <r>
          <rPr>
            <sz val="11"/>
            <color indexed="81"/>
            <rFont val="Tahoma"/>
            <family val="2"/>
          </rPr>
          <t xml:space="preserve">Caso identificado por el médico laboral y que utiliza criterios clínicos. Emite el concepto a través del formato de reporte de enfermedad laboral utilizando el formato de EP de la Resolución 0156 de 2005.
</t>
        </r>
        <r>
          <rPr>
            <b/>
            <sz val="11"/>
            <color indexed="81"/>
            <rFont val="Tahoma"/>
            <family val="2"/>
          </rPr>
          <t>• Confirmado:</t>
        </r>
        <r>
          <rPr>
            <sz val="11"/>
            <color indexed="81"/>
            <rFont val="Tahoma"/>
            <family val="2"/>
          </rPr>
          <t xml:space="preserve"> Caso estudiado por la EPS y/o ARL y/o JCI y que se califica como enfermedad laboral bajo criterios clínicos, paraclínicos y epidemiológicos y que cumpla con los criterios del Decreto 2463 de 2001.
</t>
        </r>
        <r>
          <rPr>
            <b/>
            <sz val="11"/>
            <color indexed="81"/>
            <rFont val="Tahoma"/>
            <family val="2"/>
          </rPr>
          <t xml:space="preserve">
• Descartado</t>
        </r>
        <r>
          <rPr>
            <sz val="11"/>
            <color indexed="81"/>
            <rFont val="Tahoma"/>
            <family val="2"/>
          </rPr>
          <t>: Caso estudiado por la EPS y/o ARL y/o JRC y/o JNC que ha sido rechazado como enfermedad laboral y que se determina como enfermedad común, que ya fue calificado como tal.</t>
        </r>
        <r>
          <rPr>
            <sz val="9"/>
            <color indexed="81"/>
            <rFont val="Tahoma"/>
            <family val="2"/>
          </rPr>
          <t xml:space="preserve">
</t>
        </r>
      </text>
    </comment>
    <comment ref="E27" authorId="0" shapeId="0" xr:uid="{00000000-0006-0000-0700-000003000000}">
      <text>
        <r>
          <rPr>
            <b/>
            <sz val="9"/>
            <color indexed="81"/>
            <rFont val="Tahoma"/>
            <family val="2"/>
          </rPr>
          <t>ENITH TRIANA:</t>
        </r>
        <r>
          <rPr>
            <sz val="9"/>
            <color indexed="81"/>
            <rFont val="Tahoma"/>
            <family val="2"/>
          </rPr>
          <t xml:space="preserve">
HABLAR CON UN GESTOR COMERCIAL</t>
        </r>
      </text>
    </comment>
    <comment ref="E40" authorId="0" shapeId="0" xr:uid="{00000000-0006-0000-0700-000004000000}">
      <text>
        <r>
          <rPr>
            <b/>
            <sz val="9"/>
            <color indexed="81"/>
            <rFont val="Tahoma"/>
            <family val="2"/>
          </rPr>
          <t>ENITH TRIANA:</t>
        </r>
        <r>
          <rPr>
            <sz val="9"/>
            <color indexed="81"/>
            <rFont val="Tahoma"/>
            <family val="2"/>
          </rPr>
          <t xml:space="preserve">
Edwar Torres por AT
Dra Sonia
Ricardo Cabra</t>
        </r>
      </text>
    </comment>
    <comment ref="H41" authorId="0" shapeId="0" xr:uid="{00000000-0006-0000-0700-000005000000}">
      <text>
        <r>
          <rPr>
            <b/>
            <sz val="9"/>
            <color indexed="81"/>
            <rFont val="Tahoma"/>
            <family val="2"/>
          </rPr>
          <t>ENITH TRIANA:</t>
        </r>
        <r>
          <rPr>
            <sz val="9"/>
            <color indexed="81"/>
            <rFont val="Tahoma"/>
            <family val="2"/>
          </rPr>
          <t xml:space="preserve">
Se envia correo el 07/01/2020 solicitando el diligenciameinto Herramienta IPELIGROS,se toma  muestra de Bucarmanga, Medellin, Cali, Estatal, Centro Servicios Masivos, CEC e Integrantes COPASST</t>
        </r>
      </text>
    </comment>
    <comment ref="E62" authorId="1" shapeId="0" xr:uid="{00000000-0006-0000-0700-000006000000}">
      <text>
        <r>
          <rPr>
            <b/>
            <sz val="9"/>
            <color indexed="81"/>
            <rFont val="Tahoma"/>
            <family val="2"/>
          </rPr>
          <t>Enith Triana Salazar:</t>
        </r>
        <r>
          <rPr>
            <sz val="9"/>
            <color indexed="81"/>
            <rFont val="Tahoma"/>
            <family val="2"/>
          </rPr>
          <t xml:space="preserve">
 Incluir  temas de control de alcohol y drogas, horas de conducción y descanso, regulación de velocidad, uso de cinturon de seguridad), Kit de Carretera, Señales de Tránsito</t>
        </r>
      </text>
    </comment>
    <comment ref="E66" authorId="0" shapeId="0" xr:uid="{00000000-0006-0000-0700-000007000000}">
      <text>
        <r>
          <rPr>
            <b/>
            <sz val="11"/>
            <color indexed="81"/>
            <rFont val="Tahoma"/>
            <family val="2"/>
          </rPr>
          <t>ENITH TRIANA:</t>
        </r>
        <r>
          <rPr>
            <sz val="11"/>
            <color indexed="81"/>
            <rFont val="Tahoma"/>
            <family val="2"/>
          </rPr>
          <t xml:space="preserve">
Compartiràn a SST la relaciòn de contratos cada vez que se suscriban o se renueven de obra, outsourcing, prestación de servicios y consultorías siempre y cuando presten sus servicios de manera permanente en las instalaciones de la compañía, Esta información deberá ser reportada a través del Anexo 1. Reporte de proveedores SST- FO-SST-001</t>
        </r>
      </text>
    </comment>
    <comment ref="E67" authorId="0" shapeId="0" xr:uid="{00000000-0006-0000-0700-000008000000}">
      <text>
        <r>
          <rPr>
            <b/>
            <sz val="9"/>
            <color indexed="81"/>
            <rFont val="Tahoma"/>
            <family val="2"/>
          </rPr>
          <t xml:space="preserve">ENITH TRIANA:
</t>
        </r>
        <r>
          <rPr>
            <sz val="9"/>
            <color indexed="81"/>
            <rFont val="Tahoma"/>
            <family val="2"/>
          </rPr>
          <t xml:space="preserve">NEXARTE
SISTRAN
mensajeros
sevicol
SEASIN
SONDA
</t>
        </r>
      </text>
    </comment>
    <comment ref="I87" authorId="0" shapeId="0" xr:uid="{00000000-0006-0000-0700-000009000000}">
      <text>
        <r>
          <rPr>
            <b/>
            <sz val="9"/>
            <color indexed="81"/>
            <rFont val="Tahoma"/>
            <family val="2"/>
          </rPr>
          <t>ENITH TRIANA:</t>
        </r>
        <r>
          <rPr>
            <sz val="9"/>
            <color indexed="81"/>
            <rFont val="Tahoma"/>
            <family val="2"/>
          </rPr>
          <t xml:space="preserve">
07/02/2019</t>
        </r>
      </text>
    </comment>
    <comment ref="G91" authorId="0" shapeId="0" xr:uid="{00000000-0006-0000-0700-00000A000000}">
      <text>
        <r>
          <rPr>
            <b/>
            <sz val="9"/>
            <color indexed="81"/>
            <rFont val="Tahoma"/>
            <family val="2"/>
          </rPr>
          <t>ENITH TRIANA:</t>
        </r>
        <r>
          <rPr>
            <sz val="9"/>
            <color indexed="81"/>
            <rFont val="Tahoma"/>
            <family val="2"/>
          </rPr>
          <t xml:space="preserve">
REVISION DEL 2019</t>
        </r>
      </text>
    </comment>
    <comment ref="G92" authorId="0" shapeId="0" xr:uid="{00000000-0006-0000-0700-00000B000000}">
      <text>
        <r>
          <rPr>
            <b/>
            <sz val="9"/>
            <color indexed="81"/>
            <rFont val="Tahoma"/>
            <family val="2"/>
          </rPr>
          <t>ENITH TRIANA:</t>
        </r>
        <r>
          <rPr>
            <sz val="9"/>
            <color indexed="81"/>
            <rFont val="Tahoma"/>
            <family val="2"/>
          </rPr>
          <t xml:space="preserve">
REVISION DEL 2019</t>
        </r>
      </text>
    </comment>
    <comment ref="K93" authorId="0" shapeId="0" xr:uid="{00000000-0006-0000-0700-00000C000000}">
      <text>
        <r>
          <rPr>
            <b/>
            <sz val="9"/>
            <color indexed="81"/>
            <rFont val="Tahoma"/>
            <family val="2"/>
          </rPr>
          <t>ENITH TRIANA:</t>
        </r>
        <r>
          <rPr>
            <sz val="9"/>
            <color indexed="81"/>
            <rFont val="Tahoma"/>
            <family val="2"/>
          </rPr>
          <t xml:space="preserve">
RESULTADOS DEL 2019</t>
        </r>
      </text>
    </comment>
  </commentList>
</comments>
</file>

<file path=xl/sharedStrings.xml><?xml version="1.0" encoding="utf-8"?>
<sst xmlns="http://schemas.openxmlformats.org/spreadsheetml/2006/main" count="5062" uniqueCount="1546">
  <si>
    <t>N°</t>
  </si>
  <si>
    <t>Planes a Integrar según Decreto 612 de 2018</t>
  </si>
  <si>
    <t xml:space="preserve">Responsable </t>
  </si>
  <si>
    <t>Observación</t>
  </si>
  <si>
    <t>Plan Anual Institucional</t>
  </si>
  <si>
    <t>Gerencia de Planeación</t>
  </si>
  <si>
    <t>Se presenta la Versión 4 del Plan Anual que incluye actividades del Plan Sectorial y PAAC.</t>
  </si>
  <si>
    <t>Plan Institucional de Archivos de la Entidad -PINAR</t>
  </si>
  <si>
    <t>Subgerencia de Recursos Físicos</t>
  </si>
  <si>
    <t>De acuerdo con respuesta de la Subgerencia de Recursos Físicos: “Que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artículo2.8.2.5.10. señala que todas las entidades del Estado deben formular un Programa de Gestión Documental (PGD), a corto, mediano y largo plazo, como parte del Plan Estratégico Institucional y del Plan de Acción Anual, el cual debe ser publicado dentro de los siguientes treinta (30) días posteriores a su aprobación por parte del Comité de Desarrollo Administrativo, hoy Comité Institucional de Gestión y Desempeño.”
Por lo tanto, a la fecha tenemos aprobado y publicado el PGD- Programa de Gestión Documental y una vez esté oficialmente aprobado el PINAR por el comité se puede actualizar la matriz.</t>
  </si>
  <si>
    <t>Plan Anual de Adquisiciones</t>
  </si>
  <si>
    <t>Plan Anual de Vacantes</t>
  </si>
  <si>
    <t>Gerencia de Talento Humano</t>
  </si>
  <si>
    <t xml:space="preserve">Según correo de Gerencia de Talento Humano: Plan Anual de Vacantes; Plan de Previsión de Recursos Humanos; y Plan Estratégico de Recursos Humanos: La Ley 909 de 2004 en el numeral 2, literales a) y b) del artículo 15 y en el numeral 1 del artículo 17 señala que las entidades a las cuales se les aplica la referida ley, deberán formular y adoptar anualmente los planes estratégicos de talento humano, anual de vacantes y de previsión de recursos humanos. 
Sobre el particular, es del caso señalar que la Ley 909 de 2004 tiene por objeto la regulación del sistema de empleo público y carrera administrativa, normatividad que no resulta aplicable a la compañía por su naturaleza jurídica. </t>
  </si>
  <si>
    <t>Plan de Previsión de Recursos Humanos</t>
  </si>
  <si>
    <t>Plan Estratégico de Talento Humano</t>
  </si>
  <si>
    <t>Plan Institucional de Capacitación</t>
  </si>
  <si>
    <t>Se evidencia Plan de Formación 2018.</t>
  </si>
  <si>
    <t>Plan de Incentivos Institucionales</t>
  </si>
  <si>
    <t>Anny justifica verbalmente que no se cuenta con ese plan de incentivos.</t>
  </si>
  <si>
    <t>Plan de Trabajo Anual en Seguridad y Salud en el Trabajo</t>
  </si>
  <si>
    <t xml:space="preserve">Según Correo de Daniela Sánchez: Plan de Trabajo Anual en Seguridad y Salud en el Trabajo : Conforme a lo señalado en el Decreto 1072 de 2015 en el artículo 2.2.4.6.8. numeral 7, los empleadores deben desarrollar un plan de trabajo anual para alcanzar cada uno de los objetivos propuestos en el Sistema de Gestión de la Seguridad y Salud en el Trabajo (SGSST). En cumplimiento de lo anterior, la Previsora cuenta con el referido plan, el cual se envía en archivo adjunto. </t>
  </si>
  <si>
    <t>Plan Anticorrupción y de Atención al Ciudadano</t>
  </si>
  <si>
    <t>Gerencia de Planeación (* Integrar)</t>
  </si>
  <si>
    <t>Se evidencia correo Yuly Alejandra con 4 componentes del PAAC</t>
  </si>
  <si>
    <t>Plan Estratégico de Tecnologías de la Información y las Comunicaciones PETI</t>
  </si>
  <si>
    <t>Gerencia de Tecnología de la Información</t>
  </si>
  <si>
    <t xml:space="preserve">De acuerdo con el correo del DAFP del 15 de junio de 2018, el formato no incluye los planes asociados al Ministerio de Tecnologías de la Información y las Comunicaciones (MinTIC). Como es de su conocimiento en la última reunión sectorial que se realizó con sus Jefes de Tecnología, MinTIC indicó que estaban trabajando junto con el DAFP para determinar los criterios de publicación que se deberán seguir en esos casos. Sin embargo, es importante que tengan en cuenta que MinTIC precisó que los tres Planes deben ser formulados bajo las metodologías que para el efecto apliquen, lo anterior teniendo en cuenta que las directrices que se impartan junto con DAFP estarán orientadas a la publicación y no a la formulación. </t>
  </si>
  <si>
    <t>Plan de Tratamiento de Riesgos de Seguridad y Privacidad de la Información</t>
  </si>
  <si>
    <t>Gerencia de Riesgos</t>
  </si>
  <si>
    <t>Plan de Seguridad y Privacidad de la Información</t>
  </si>
  <si>
    <t>PLAN DE ACCIÓN ANUAL 2020</t>
  </si>
  <si>
    <t>SEGUIMIENTO 2020</t>
  </si>
  <si>
    <t>Responsable Seguimiento: Gerencia de Innovación y Procesos</t>
  </si>
  <si>
    <t>Enero</t>
  </si>
  <si>
    <t>Febrero</t>
  </si>
  <si>
    <t>Marzo</t>
  </si>
  <si>
    <t>Abril</t>
  </si>
  <si>
    <t>Mayo</t>
  </si>
  <si>
    <t>Junio</t>
  </si>
  <si>
    <t>Julio</t>
  </si>
  <si>
    <t>Agosto</t>
  </si>
  <si>
    <t>Septiembre</t>
  </si>
  <si>
    <t>Octubre</t>
  </si>
  <si>
    <t>Noviembre</t>
  </si>
  <si>
    <t>Diciembre</t>
  </si>
  <si>
    <t>Descripción y justificación del avance</t>
  </si>
  <si>
    <t>Total % Programado</t>
  </si>
  <si>
    <t>% Meta de Cumplimiento Global</t>
  </si>
  <si>
    <t>Peso % Plan Sectorial</t>
  </si>
  <si>
    <t>Peso % Plan Institucional</t>
  </si>
  <si>
    <t xml:space="preserve">Peso % PAAC </t>
  </si>
  <si>
    <t>Peso % PETI</t>
  </si>
  <si>
    <t>S1</t>
  </si>
  <si>
    <t>S2</t>
  </si>
  <si>
    <t>S3</t>
  </si>
  <si>
    <t>S4</t>
  </si>
  <si>
    <t>I TRIMESTRE</t>
  </si>
  <si>
    <t>II TRIMESTRE</t>
  </si>
  <si>
    <t>III TRIMESTRE</t>
  </si>
  <si>
    <t>IV TRIMESTRE</t>
  </si>
  <si>
    <t>Total % Ejecución</t>
  </si>
  <si>
    <t>Total % Ejecución Ponderado Plan Sectorial</t>
  </si>
  <si>
    <t>Total % Ejecución Ponderado Plan Institucional</t>
  </si>
  <si>
    <t xml:space="preserve">Total % Ejecución Ponderado PAAC </t>
  </si>
  <si>
    <t>Total % Ejecución Porcentual PETI</t>
  </si>
  <si>
    <t>Nº</t>
  </si>
  <si>
    <t>Objetivo Plan Estratégico Sectorial</t>
  </si>
  <si>
    <t>Objetivo Plan Estratégico Corporativo</t>
  </si>
  <si>
    <t>Dimensión MIPG</t>
  </si>
  <si>
    <t>Política MIPG</t>
  </si>
  <si>
    <t>Plan</t>
  </si>
  <si>
    <t>Actividad</t>
  </si>
  <si>
    <t>Descripción y Entregable</t>
  </si>
  <si>
    <t>Responsable</t>
  </si>
  <si>
    <t>Presupuesto (Fuente de Financiamiento)</t>
  </si>
  <si>
    <t>Fecha Inicial Programada</t>
  </si>
  <si>
    <t>Fecha Final Programada</t>
  </si>
  <si>
    <t>Tipo</t>
  </si>
  <si>
    <t>% dentro del plan</t>
  </si>
  <si>
    <t xml:space="preserve">Total % de avance de la actividad  durante la vigencia  </t>
  </si>
  <si>
    <t>FORTALECER LAS CAPACIDADES DEL TALENTO HUMANO Y LA INNOVACIÓN EN EL SECTOR HACIENDA</t>
  </si>
  <si>
    <t>TRANSFORMACIÓN CULTURA</t>
  </si>
  <si>
    <t>I. TALENTO HUMANO</t>
  </si>
  <si>
    <t>3. Talento Humano</t>
  </si>
  <si>
    <t>1. Sectorial</t>
  </si>
  <si>
    <t>Participar en las mesas sectoriales de Talento Humano</t>
  </si>
  <si>
    <t>Participar en las reuniones sectoriales de Talento Humano</t>
  </si>
  <si>
    <t>Veronica Tatiana Urrutia (Gerente de Talento Humano)</t>
  </si>
  <si>
    <t>Gastos de Operación - Recursos Propios</t>
  </si>
  <si>
    <t>PROGRAMADO</t>
  </si>
  <si>
    <t>Durante el primer semestre la Gerencia participó en cuatro mesas sectoriales, citadas por el Ministerio de Hacienda. Los soportes se encuentran gestionándose ante el Ministerio.</t>
  </si>
  <si>
    <t>EJECUTADO</t>
  </si>
  <si>
    <t>Participar en las capacitaciones sectoriales, convocadas por el líder sectorial de la política de TH</t>
  </si>
  <si>
    <t>Asistencia de representantes de  las entidades adscritas o vinculada a las capacitaciones definidas por el líder sectorial en el marco de la política MIPG.</t>
  </si>
  <si>
    <t xml:space="preserve">No se han recibido invitaciones a capacitaciones sectoriales </t>
  </si>
  <si>
    <t>Ajuste a los planes del MIPG - Talento Humano, de conformidad con la medición del Furag aplicada en el 2031</t>
  </si>
  <si>
    <t>De acuerdo con los resultados  obtenidos en la medición del FURAG de la gestión 2019, que realiza el DAFP en la vigencia 2020. Cada entidad del Sector Hacienda, ajustará cuando sea pertinente, los planes con el propósito de cerrar la brecha en relación con la política de talento humano.
Entregable: Documento que soporte el análisis de los resultados del Furag o planes ajustados.</t>
  </si>
  <si>
    <t>Se socializaron los resultados en el comité de Presidencia en el mes de junio, a 31 de julio se tendrá el plan de trabajo, ya se cuenta con información levantada por la Gerencia para la construcción del mismo.</t>
  </si>
  <si>
    <t>PROMOVER LA ADECUADA ADMINISTRACIÓN DE LOS RECURSOS FISICOS, FINANCIEROS Y LA DEFENSA TÉCNICA DE LAS ENTIDADES DEL SECTOR HACIENDA</t>
  </si>
  <si>
    <t>ASEGURAR LA EFECTIVA GESTIÓN DE RIESGOS DE LA COMPAÑÍA</t>
  </si>
  <si>
    <t>III. GESTIÓN CON VALORES PARA EL RESULTADO (Ventanilla hacia adentro)</t>
  </si>
  <si>
    <t>12. Defensa Jurídica</t>
  </si>
  <si>
    <t>Participar en las sesiones programadas por la ANDJE dentro de la iniciativa "Comunidad jurídica del conocimiento” garantizando la asistencia delos apoderados judiciales d la Entidad a un mínimo 10 programas al año, ya sea en forma presencial o virtual.
ENTREGABLE: Certificación emitida por la ANDJE</t>
  </si>
  <si>
    <t>Se busca que los apoderados reciban las capacitaciones que ofrece la ANDJE toda vez que con ello se fortaleza la defensa judicial y extrajudiciales de las entidades que integran el Sector Hacienda.</t>
  </si>
  <si>
    <t>Gina Patricia Cortés (Gerente de Litigios)</t>
  </si>
  <si>
    <t>La compañía participó en un total de 19 cursos, Se cargaron las evidencias en carpeta llamada "Comunidad Jurídica del Conocimiento"</t>
  </si>
  <si>
    <t xml:space="preserve">Participar en las sesiones (2) programadas en el Subcomité Sectorial para la Defensa Judicial del Sector Hacienda. 
</t>
  </si>
  <si>
    <t>De acuerdo con la Resolución 1107 del 20 de abril de 2016 de creación del Subcomité, las entidades participaran en las dos sesiones programadas en la vigencia, en donde se tratan temas defensa judicial transversales a las entidades que hacen parte del Sector Hacienda.</t>
  </si>
  <si>
    <t xml:space="preserve">Se adjunta el Acta 1 y el listado de asistencia a reunión virtual del 10 de Junio del Comité Subsectorial	</t>
  </si>
  <si>
    <t>FORTALECER LAS RELACIONES DE LAS ENTIDADES DEL SECTOR HACIENDA CON SUS GRUPOS DE VALOR</t>
  </si>
  <si>
    <t>MEJORAR LA PERCEPCIÓN DEL CLIENTE</t>
  </si>
  <si>
    <t>III. GESTIÓN CON VALORES PARA EL RESULTADO (Ventanilla hacia afuera)</t>
  </si>
  <si>
    <t>7. Servicio al Ciudadano</t>
  </si>
  <si>
    <t>Participar en las mesas sectoriales de la política de servicio al ciudadano</t>
  </si>
  <si>
    <t>Diana Paola Aragón Ramos (Gerente de Servicio)</t>
  </si>
  <si>
    <t xml:space="preserve">Min. Hacienda no ha programado reuniones para este componente, sin embargo se participo en los encuentros sectoriales a través de los canales de YouTube y Facebook </t>
  </si>
  <si>
    <t xml:space="preserve">La mesa esta programda sectoria esta programada par finales de octubre </t>
  </si>
  <si>
    <t>4. Integridad</t>
  </si>
  <si>
    <t>Reporte de avance frente al fortalecimiento de la política de integridad.</t>
  </si>
  <si>
    <r>
      <t xml:space="preserve">De acuerdo con los resultados  obtenidos en la medición del FURAG de la gestión 2019, que realiza el DAFP en la vigencia 2020. Cada entidad del Sector Hacienda, realizará un reporte en cuanto al avance alcanzado en la política de integridad y ajustará el correspondiente plan de acción cuando haya lugar. </t>
    </r>
    <r>
      <rPr>
        <b/>
        <sz val="10"/>
        <rFont val="Century Gothic"/>
        <family val="2"/>
      </rPr>
      <t xml:space="preserve">Entregable: - </t>
    </r>
    <r>
      <rPr>
        <sz val="10"/>
        <rFont val="Century Gothic"/>
        <family val="2"/>
      </rPr>
      <t>Reporte sobre la Política de Integridad. - Listado de miembros, roles y responsabilidades. - Cronograma de actividades. - ( Diagnóstico, definición de prioridades, selección herramientas) y seguimiento de actividades.- Seguimiento del Desempeño.</t>
    </r>
  </si>
  <si>
    <t>FORTALECER LA GESTIÓN ORGANIZACIONAL Y POR PROCESOS DE LAS ENTIDADES DEL SECTOR HACIENDA</t>
  </si>
  <si>
    <t>HACER EFICIENTES LOS PROCESOS CRITICOS</t>
  </si>
  <si>
    <t>V. INFORMACIÓN Y COMUNICACIÓN</t>
  </si>
  <si>
    <t>15. Gestión Documental</t>
  </si>
  <si>
    <t>Participar en las mesas sectoriales de la política de gestión documental</t>
  </si>
  <si>
    <t>Participar en las mesas sectoriales de la política de gestión documental, coordinadas por el MHCP.</t>
  </si>
  <si>
    <t>John Hermith Ramírez Celeita (Subgerente de Recursos Físicos)</t>
  </si>
  <si>
    <t xml:space="preserve">1.	El 3 de marzo de 2020 – Reunión con equipo de la mesa sectorial de gestión documental citada por el Ministerio de Hacienda.
2.	El 8 de abril de 2020 – Videoconferencia del II encuentro de equipos transversales de gestión documental, liderada por el Archivo General de La Nación y Departamento Administrativo de la Función Pública. </t>
  </si>
  <si>
    <t xml:space="preserve">La mesa se realzia en el mes de octubre </t>
  </si>
  <si>
    <t>5. Transparencia, acceso a la información pública y lucha contra la corrupción</t>
  </si>
  <si>
    <t>Participar en la celebración del día de la transparencia</t>
  </si>
  <si>
    <t>David Francisco Rodriguez
(Jefe Oficina Control Interno Disciplinario)</t>
  </si>
  <si>
    <t>No se ha programado el día de la Transparencia por parte del Ministerio de Hacienda</t>
  </si>
  <si>
    <t>Elaborar el diagnóstico de la sección de Transparencia de la páginas web.</t>
  </si>
  <si>
    <t>Aplicar diagnostico de cumplimiento a la sección de Transparencia de la página web institucional a la luz de la Ley 1712 de 2014</t>
  </si>
  <si>
    <t>Sonia Beatríz Jaramillo (Secretaria General)</t>
  </si>
  <si>
    <t>Con el liderazgo de la Secretaría General, la Gerencia de Innovación y Procesos, la Función de Cumplimiento Normativo y la Oficina de Mercadeo, previa revisión del resultado de la Auditoría generada por la Procuraduría se realizó la adecuación del sitio Web de Previsora con el cumplimiento de todos los requisitos descritos en la Ley. Así mismo, se documentó el Manual de Transparencia por parte del Gerente de Innovación y se realizó la publicación en ISOLUCIÓN. Finalmente se realizó el diligenciamiento de la matriz de cumplimiento normativo en la página dispuesta por la Procuraduría confirmando a Presidencia y las demás partes interesadas al interior de la organización a través de explicación del procedimiento, definición de roles y continuidad de este tema en el tiempo para atender la auditoría que se llevará a cabo en lo restante del 2020 por parte de la Procuraduría.</t>
  </si>
  <si>
    <t>Participar en cinco 5 sesiones del Colectivo Disciplinario del Sector Hacienda</t>
  </si>
  <si>
    <t>Asistir y participar en las sesiones del colectivo disciplinario, con el objetivo de fortalecer el ejercicio de la función disciplinaria de las entidades del SH</t>
  </si>
  <si>
    <t xml:space="preserve">El 10 de febrero de 2020  se realizó la vigésimo cuarta sesión del Colectivo Disciplinario del Sector Hacienda y Crédito Público a la cual acudió el jefe de la Oficina de Control Interno Disciplinario de La Previsora. </t>
  </si>
  <si>
    <t xml:space="preserve">El 27 de abril de 2020  se realizó la vigésimo quinta sesión del Colectivo Disciplinario del Sector Hacienda y Crédito Público a la cual acudió el jefe de la Oficina de Control Interno Disciplinario de La Previsora. 
A su turno, el 16 de junio de 2020 se realizó la vigésimo sexta sesión del Colectivo Disciplinarioa la cual acudió el jefe de la Oficina de Control Interno Disciplinario de La Previsora.  </t>
  </si>
  <si>
    <t xml:space="preserve">El 19 de agosto de 2020  se realizó la vigésimo séptima sesión del Colectivo Disciplinario del Sector Hacienda y Crédito Público a la cual acudió la especialista de la Oficina de Control Interno Disciplinario de La Previsora. 
A su turno, el 21 de septiembre de 2020 se realizó la vigésimo octava sesión del Colectivo Disciplinario a la cual acudió el jefe de la Oficina de Control Interno Disciplinario de La Previsora.  </t>
  </si>
  <si>
    <t>II. DIRECCIONAMIENTO ESTRATÉGICO Y PLANEACIÓN</t>
  </si>
  <si>
    <t>1. Planeación Institucional</t>
  </si>
  <si>
    <t>2. Institucional</t>
  </si>
  <si>
    <t>Implementación del Plan de Integración del Sistema de Gestión Integral</t>
  </si>
  <si>
    <t>Informe semestral del avance en la Gestión</t>
  </si>
  <si>
    <t>Jose Fernando Pulido Sierra (Gerente de Innovación y Procesos)
Subgerencia de Mejoramiento de Procesos</t>
  </si>
  <si>
    <t>31/06/2020
31/12/2020</t>
  </si>
  <si>
    <t xml:space="preserve">Se avanzó en en la revisiòn y ajuste de la matriz de partes interesadas integral, se reviso y actualizo el manual 0-49 de generalidades del sistema de gestión en cual incluye en enfoque integral, de igual manra se actualizò el proceso "Administrar el sistmra integrado de Planeaciòn y gestiòn" cambiando el nombre por Administrar el Sistema de gestiòn Integral y el descriptivo del proceso, así como el flujo y la matriz RACI, 
Se pone en la evidencia el seguimiento que se realiza al plan de integraciòn,  y los pantallazos de los documentos publicados </t>
  </si>
  <si>
    <t xml:space="preserve">Se realizo propuesta de politica, objetvos y despliegue para la medicion de los mismos, se realizo diagnostici de documentos integrales con SGA y SST, se realizo curso de integracion con Icontec para el equipo de la  GIP y lideres de los Sistemas de gestiòn, se realizó instructivo para la RxD integral (SGC+SGA), se realizo diagnostico de evaluacion de proveedores para la integracion documental </t>
  </si>
  <si>
    <t>GARANTIZAR LA PERMANENTE CREACIÓN DE VALOR PARA EL ACCIONISTA</t>
  </si>
  <si>
    <t>III. GESTIÓN CON VALORES PARA RESULTADOS</t>
  </si>
  <si>
    <t>2. Gestión presupuestal y eficiencia del gasto público</t>
  </si>
  <si>
    <t>Evaluar permanente los resultados de la organización - Cierre Año 2019</t>
  </si>
  <si>
    <t>Se realiza seguimiento presupuestal respecto a la ejecución contable del año 2019</t>
  </si>
  <si>
    <t>Claudia Milena Santamaría Camacho 
(Gerente de Planeación Financiera)</t>
  </si>
  <si>
    <t>Se presentó la información en Comité Financiero y Junta Directiva del mes de enero.   Se adjunta presentación soporte.</t>
  </si>
  <si>
    <t>.</t>
  </si>
  <si>
    <t>Optimizar la planeación del presupuesto de la Compañía.</t>
  </si>
  <si>
    <t>Planeación del presupuesto de ingresos y gastos año 2020 alineada a las metas estratégicas de la Compañía.</t>
  </si>
  <si>
    <t>En el mes de julio se inició la planeación presupuestal.  En Agosto se realizó la proyección de cierre 2020 y se definió el estimado del 2021.  En septiembre se realizaron las reuniones con las vicepresidencias para revisar gastos área por área, al igual que revisiones de proyectos. Se puede revisar el cronograma disponible en Previnet.</t>
  </si>
  <si>
    <t>Evaluar permanente los resultados de la organización - Trimestre I</t>
  </si>
  <si>
    <t>Se realiza seguimiento presupuestal respecto a la ejecución contable, generando las alertas respectivas frente a los cierres estimados</t>
  </si>
  <si>
    <t>Se presentó la información en Comité Financiero del 28 de abril y  Junta Directiva del 30 de abril.   Se adjunta presentación soporte.</t>
  </si>
  <si>
    <t>Evaluar permanente los resultados de la organización - Trimestre II</t>
  </si>
  <si>
    <t>Se presentó la información en Comité Financiero del 28 de julio y  Junta Directiva del 30 de julio.   Se adjunta presentación soporte.</t>
  </si>
  <si>
    <t>Evaluar permanente los resultados de la organización - Trimestre III</t>
  </si>
  <si>
    <t>Implementación de herramientas para mejorar el lenguaje con los grupos de valor</t>
  </si>
  <si>
    <t>Selección e implementación de al menos una de las siguientes herramientas:
- Guía de Lenguaje Claro para servidores públicos del DNP
- 10 pasos para comunicarse en Lenguaje Claro del DNP
- Curso virtual de Lenguaje Claro del DNP</t>
  </si>
  <si>
    <t>se capacitaron en Lenguaje claro 54 personas entre funcionarios de la Gerencia de Servicio y contact center (soporte archivo - Diplomas lenguaje claro y  lista capacitados contact center)
Se adaptaron a Previsora los documentos  Guía de Lenguaje Claro para servidores públicos del DNP y 10 pasos para comunicarse en Lenguaje Claro del DNP, como resultado tenemos publicada la Cartilla de Lenguaje Claro de la compañia publicado en la pagina Web en el enlace https://www.previsora.gov.co/previsora/sites/default/files/CARTILLA_LENGUAJE_CLARO_27_dic.pdf
Adicional a esto, el equipo de la Gerencia de servicio realizo el curso VIrtual del DNP y  se solicito al comite MIPG se gestionara la oblgatoriedad de realizacion por todos los funcionarios el curso virtual de lenguaje claro del DNP</t>
  </si>
  <si>
    <r>
      <t xml:space="preserve">Monitorear los resultados de los indicadores de servicio (Cliente Final y Aliado Estratégico) en los Comités de </t>
    </r>
    <r>
      <rPr>
        <sz val="10"/>
        <color theme="1"/>
        <rFont val="Century Gothic"/>
        <family val="2"/>
      </rPr>
      <t>SAC y revisión de la Alta Dirección. I semestre</t>
    </r>
  </si>
  <si>
    <t>Se revisarán los resultados de las encuestas de cliente final y aliado estratégico y se generarán acciones de mejora en los procesos que impactan el resultado</t>
  </si>
  <si>
    <t>Se presentan los resultados de las encuestas de cliente final y aliado estrategico en el comité de SAC y comité de Presidencia (soporte archivo - Evidencia presentaciones realizadas)</t>
  </si>
  <si>
    <t>7. Servicio al ciudadano</t>
  </si>
  <si>
    <r>
      <t>Monitorear los resultados de los indicadores de servicio (Cliente Final y Aliado Estratégico) en los Comités de</t>
    </r>
    <r>
      <rPr>
        <sz val="10"/>
        <color theme="1"/>
        <rFont val="Century Gothic"/>
        <family val="2"/>
      </rPr>
      <t xml:space="preserve"> SAC y revisión de la Alta Dirección</t>
    </r>
    <r>
      <rPr>
        <sz val="10"/>
        <color rgb="FF000000"/>
        <rFont val="Century Gothic"/>
        <family val="2"/>
      </rPr>
      <t>. II</t>
    </r>
    <r>
      <rPr>
        <sz val="10"/>
        <color theme="1"/>
        <rFont val="Century Gothic"/>
        <family val="2"/>
      </rPr>
      <t xml:space="preserve"> semestre</t>
    </r>
  </si>
  <si>
    <t xml:space="preserve">Se realizo el Comité SAC del segundo trimestre y revisiòn con Junta Directiva en septiembre. Se realizara el comité de revisiòn pr la direccion el 20 de octubre </t>
  </si>
  <si>
    <t>8. Participación ciudadana en la gestión pública</t>
  </si>
  <si>
    <t xml:space="preserve">Realizar la caracterización de los grupos de valor </t>
  </si>
  <si>
    <t>Entregable:
- Identificar los objetivos de la caracterización y su alcance.
- Establecer un líder del ejercicio de caracterización.
- Establecer variables y niveles de desagregación de la información.
- Priorizar variables.
- Identificación de mecanismos de recolección de información.
- Documentación en la Página Web de la compañía</t>
  </si>
  <si>
    <t>Jose Fernando Pulido Sierra (Gerente de Innovación y Procesos)
Diana Paola Aragón (Gerente de Servicio)</t>
  </si>
  <si>
    <t xml:space="preserve">
La Gerencia de Innovación y Procesos elabora la propuesta de Matriz de partes interesadas y se segmentan según el Sistema de Gestión (Ambiental, Calidad y Seguridad y Salud en el Trabajo), adicional se complementa con la caracterización de aliados suministrada por la Gerencia de Servicio y que es confidencial. Se publica en la página Web en la sección Ley de Transparencia. </t>
  </si>
  <si>
    <t xml:space="preserve">FORTALECER LA GESTIÓN TIC Y DE LA INFORMACIÓN EN LAS ENTIDADES DEL SECTOR HACIENDA </t>
  </si>
  <si>
    <t>TRANSFORMACIÓN DIGITAL</t>
  </si>
  <si>
    <t>10. Gobierno Digital</t>
  </si>
  <si>
    <t xml:space="preserve">Desarrollar el Plan de Desarrollo de Cultura Digital </t>
  </si>
  <si>
    <t>Ricardo Adolfo Gaviria (Subgerente de Estrategia y Proyectos)</t>
  </si>
  <si>
    <t xml:space="preserve">* Diagnóstico
	Encuesta sobre apropiación de herramientas digitales 
* Actitud 4.0
	Desarrollo del concepto de estrategia que habilita la comunicación  corporativa
* Líderes Digitales
	Programa para el fortalecimiento de habilidades y competencias de cara al desarrollo de nuevas capacidad organizacionales
* Alianzas Estratégicas
	  Fortalecimiento de la estrategia digital corporativa, a través de aliados tecnológicos y de formación.
</t>
  </si>
  <si>
    <t>FORTALECER LA GESTIÓN TIC Y DE LA INFORMACIÓN EN LAS ENTIDADES DEL SECTOR HACIENDA</t>
  </si>
  <si>
    <t>Implementación de Plan de Calidad de la Información y Gobierno de Datos</t>
  </si>
  <si>
    <t>Edilberto Pineda (Gerente de Tecnología de la Información)</t>
  </si>
  <si>
    <t xml:space="preserve">En la planeación del proyecto se definío que el alcance contempla:
Implementar el modelo de gobierno de Arquitectura Empresarial y formalizar los servicios y procesos que generen valor a la compañía.
Crear el repositorio de arquitectura empresarial.
Fortalecer el modelo de gobierno de TI.
Con corte al 30 de jumio se han realizado las siguientes actividades:
Elaboración Hoja de Vida del proyecto.
Reunión de Kick Off con patrocinador del proyecto.
En desarrollo actividades de planeación del proyecto (cronograma, EDT, matriz de Riesgos, Plan de Gestión).
Reuniones de socialización propuesta Modelo de gobierno de AE a comité de proyectos
Reuniones de fortalecimiento de los procesos de T.I.  </t>
  </si>
  <si>
    <t>LOGRAR UN MAYOR DESARROLLO TECNOLÓGICO</t>
  </si>
  <si>
    <t xml:space="preserve">Realizar la implementación del Plan de Uso y Apropiación de TICs, que se generó del proyecto de Arquitectura Empresarial </t>
  </si>
  <si>
    <t xml:space="preserve">A partir de la guía de implementación generada desde el proyecto de Arquitectura, se procederá con la implementación del Plan de Uso y Apropiación. </t>
  </si>
  <si>
    <t xml:space="preserve">En la planeación del proyecto se definío que el alcance contempla:
Implementar el modelo de gobierno de Arquitectura Empresarial y formalizar los servicios y procesos que generen valor a la compañía.
Crear el repositorio de arquitectura empresarial.
Fortalecer el modelo de gobierno de TI.
Con corte al 30 de junio se han realizado las siguientes actividades:
Elaboración Hoja de Vida del proyecto.
Reunión de Kick Off con patrocinador del proyecto.
En desarrollo actividades de planeación del proyecto (cronograma, EDT, matriz de Riesgos, Plan de Gestión).
Reuniones de socialización propuesta Modelo de gobierno de AE a comité de proyectos
Reuniones de fortalecimiento de los procesos de T.I.  </t>
  </si>
  <si>
    <t>Durante el periodo comprendido entre el 1ro de Julio al 30 de septiembre del 2020 se realizaron las siguientes actividades del Proyecto de Arquitectura Empresarial:
•	Aprobación Plan de Trabajo de Arquitectura Empresarial
•	Socialización del Plan de Trabajo del Proyecto de Arquitectura Empresarial a entes de Control Interno
•	Actualización de la Estructura Organizacional de la Gerencia de T.I. (Modelo de Gobierno de T.I. y Arquitectura Empresarial)
•	Análisis de los procesos de Tecnología vs el Marco de referencia de COBIT 2019. (Modelo de Gobierno de T.I. y Arquitectura Empresarial)
•	Construcción y Actualización de Repositorio de Arquitectura Empresarial (Gobierno AE)
•	Revisión de los artefactos de arquitectura empresarial realizados en el ejercicio del 2019.
•	Entendimiento del Proceso de Gestión de Conocimiento (Fortalecimiento del Modelo de Uso y Apropiación)</t>
  </si>
  <si>
    <t>11. Seguridad Digital</t>
  </si>
  <si>
    <t xml:space="preserve">Implementación de componente de Seguridad Digital </t>
  </si>
  <si>
    <t>Revisión, selección e implementación de actividades para el Componente:
- Correo Seguridad Digital, 
- Vinculación coordinación de Seguridad Digital, 
- Jornadas según lineamientos MINTIC, 
- Desarrollo habilidades y destrezas,
- Mesas Comando Conjunto Cibernético MinDefensa</t>
  </si>
  <si>
    <t>Renato Muñoz (Gerente de Riesgos)</t>
  </si>
  <si>
    <t xml:space="preserve">envío las evidencias de los puntos solicitados </t>
  </si>
  <si>
    <t>12. Defensa jurídica</t>
  </si>
  <si>
    <t>Implementación de Plan y/o Programa de Entrenamiento y/o actualización para los abogados que llevan la defensa jurídica de la Entidad</t>
  </si>
  <si>
    <t>Se llevó a cabo la capacitación "Comparativo entre los productos RC Servidores Públicos, Manejo e IRF debido a la similitud", la cual pretende analizar desde el concepto, los principales amparos y exclusiones. Esto con el fin de fortalecer habilidades en la operación laboral de los abogados de la Vicepresidencia Jurídica. La  Evidencia de la realización se cargó mediante Acta "ACTA No. 1 CAPACITACIÓN ABOGADOS VICEPRESIDENCIA JURÍDICA"</t>
  </si>
  <si>
    <t>VI. GESTIÓN DEL CONOCIMIENTO</t>
  </si>
  <si>
    <t>14. Gestión del conocimiento y la innovación</t>
  </si>
  <si>
    <t xml:space="preserve">Implementación de Plan de Acción Gestión del Conocimiento y la Innovación </t>
  </si>
  <si>
    <t>Jose Fernando Pulido Sierra (Gerente de Innovación y Procesos)</t>
  </si>
  <si>
    <t>Desde abril del presente año y con corte 30 de junio, el avance del Plan fue socializado en el segundo Comité de Gestión y Desempeño, mostrando avances en los siguientes temas:
- Levantamiento de ideas, depuración y publicación del Banco de Ideas en Previnet.
- Elaboración Primer monitoreo externo de innovación.
- Preselección de las herramientas para la construcción de la Caja de Herramientas de innovación.
-  Definición de indicadores para la Gestión del Conocimiento y la innovación. 
- Construcción de la primera versión del Plan de Comunicación para ejecutarse en el segundo semestre del año.</t>
  </si>
  <si>
    <t>VII. CONTROL INTERNO</t>
  </si>
  <si>
    <t>18. Control Interno</t>
  </si>
  <si>
    <t>Socializar e implementar el esquema de Líneas de Defensa para fortalecer la séptima dimensión de Control Interno.</t>
  </si>
  <si>
    <t xml:space="preserve">A partir de la aprobación del Esquema de Líneas de Defensa elaborado por la Gerencia de Innovación y Procesos en el Comité institucional de Coordinacion de Control interno del 9 de diciembre de 2019, se diseñaron las comunicaciones para difundir a toda la compañía el Modelo. De manera adicional, se creó el curso en Previcrece y se socializaron en junio las primeras piezas de comunicación. En Comité de Gestión y Desempeño se hará el seguimiento de presentación del curso y en julio se enviará el último comunicado. </t>
  </si>
  <si>
    <t>El 7 de julio se socializó a toda la compañía la última pieza de comunicación del MIPG alineado con el MECI, en donde articulando los 5 componentes de Control Interno y las actividades de Monitoreo se incorpora el esquema de Líneas de Defensa reforzando las actividades de autocontrol, autoevaluación y evaluación independiente.</t>
  </si>
  <si>
    <t>En la semana del 5 de octubre se finalizó la socialización del esquema de Líneas de Defensa con sesiones por cada tipo de sucursal en donde nuevamente se reforzó el esquema publicado en ISOLUCIÓN. 
Durante toda la vigencia y de manera continua a futuro, se continuará con la socialización de dicho esquema en las sesiones de Inducción de nuevos funcionarios.</t>
  </si>
  <si>
    <t xml:space="preserve">II. DIRECCIONAMIENTO ESTRATEGICO Y PLANEACIÓN </t>
  </si>
  <si>
    <t xml:space="preserve">Revisión y modificación del formato Plan Anual de Adquisiciones  alineándolo a los planes, programas y proyectos de la compañía </t>
  </si>
  <si>
    <t>1. Viabilidad de modificación del formato. 2. Formato actualizado en ISOLUCIÓN (Si aplica).
3.Difusión del formato y aplicación (si aplica).</t>
  </si>
  <si>
    <t>John Hermith Ramirez Celeita (Subgerente de Recursos Físicos)</t>
  </si>
  <si>
    <t xml:space="preserve">Actividad definida con los lideres de politica de gestión y desempeño MIPG con el fin de repuntar puntaje FURAG </t>
  </si>
  <si>
    <t xml:space="preserve">Actualizar la Matriz de Partes Interesadas y Matriz de comunicación mapeando expectativas y necesidades con el fin de medir su cumplimiento y establecer planes de mejoramiento. </t>
  </si>
  <si>
    <t>1. Matriz de Partes Interesadas actualizada. 2. Plan de comunicaciones actualizado</t>
  </si>
  <si>
    <t>Jose Fernando Pulido Sierra (Gerente de Innovación y Procesos)
Diana Paola Aragón (Gerente de Servicio)
John Hermith Ramírez Celeita (Subgerente de Recursos Físicos)
Luz Mery Naranjo (Subgerente de Administración de Personal)</t>
  </si>
  <si>
    <t>Con corte al 15 de octubre el Plan lleva un avance del 25%, discriminado así:
20% de planificación y propuesta
5% diligenciamiento por parte de la GIP 30-09-2020 / 02-10-20
40% que se diligencie, se retroalimente y consolide con las áreas (Fechas de acercamiento) 08-10-20 (2) 09-10-20 (1) - Pendiente recibir retroalimentación
25% - Revisar y aprobar en Comité  (3 semana de noviembre)
10% Validar y establecer mecanismos de seguimiento (3 semana de noviembre)</t>
  </si>
  <si>
    <t xml:space="preserve">Realizar despliegue de los objetivos, actividades, metas, recursos e indicadores de seguimiento  del Plan Estratégico de la entidad en el Plan de Acción para la vigencia 2020 y subsiguientes. </t>
  </si>
  <si>
    <t>Plan de acción 2020 actualizado y alineado a los objetivos del Plan Estrategico corporativo</t>
  </si>
  <si>
    <t>Natalia Gómez (Subgerente de Mejoramiento de Procesos)</t>
  </si>
  <si>
    <t>Construir propuesta de encuestas que permitan identificar la preferencia de clientes en usabilidad y preferencia de canales de atención.</t>
  </si>
  <si>
    <t xml:space="preserve">Propuesta de encuesta estructurada y presentada y aprobada </t>
  </si>
  <si>
    <t xml:space="preserve">Actividad definida con los lideres de politica de gestión y desempeño MIPG con el fin de repuntar puntaje FURAG, con plazo al 31 de diciembre  </t>
  </si>
  <si>
    <t>IV. EVALUACIÓN DE RESULTADOS</t>
  </si>
  <si>
    <t>16. Seguimiento y Evaluación</t>
  </si>
  <si>
    <t>Diseñar instrumento para el monitoreo de los procesos frente a su desempeño, que permita la toma de decisiones con criterios objetivos, priorizar procesos a intervenir según sus focos de atención.</t>
  </si>
  <si>
    <t>1. Diseño herramienta. 2. Construcción  metodología de evaluación donde se indique responsables, periodicidad de actualización y evaluación entre otros.
3. Diligenciamiento información procesos misionales.</t>
  </si>
  <si>
    <t>Documentar instructivo que establezca el aseguramiento de la calidad  durante el ciclo de vida de los sistemas de información (pruebas funcionales)</t>
  </si>
  <si>
    <t xml:space="preserve">Instructivo de aseguramiento de la calidad durante el ciclo de vida de los sistemas de información elaborado y publicado en ISOLUCIÓN </t>
  </si>
  <si>
    <t>Documentar en el manual de gestión integral el componente de comunicación y enviar a la oficina de mercadeo para su retroalimentación</t>
  </si>
  <si>
    <t>Manual de gestión actualizado con el componente de comunicaciones</t>
  </si>
  <si>
    <t>Como actividad definida con los lideres de politica de gestión y desempeño MIPG con el fin de repuntar puntaje FURAG, se revisó la Versión 4 del Manual del Sistema de Gestión integral y se remitió el 14 de octubre a la Oficina de MErcadeo y Publicidad para contar con sus comentarios y observaciones para fortalecer este componente y dimensión en el Manual. Actualmente lo documentado en el Manual 049 corresponde a lo estrictamente definido en el Manual Operativo del MIPG.</t>
  </si>
  <si>
    <t>Ampliar el espectro de difusión en referencia a la construcción de Plan Anticorrupción y de Atención al ciudadano en medios de comunicación de la compañía (redes sociales, pagina institucional , intranet y buenanota)</t>
  </si>
  <si>
    <t>Definición de medios de comunicación  mediante los cuales se efectuará difusión  sobre la construcción del Plan Antocorrupción y de Atención al Ciudadano para la vigencia 2021</t>
  </si>
  <si>
    <t>Andrés Pérez (Jefe Oficina de Mercadeo y Publicidad)</t>
  </si>
  <si>
    <t>Obtener la certificación de Convalidación por parte del AGN de las Tablas de Retención Documental de La Compañía, donde se contempló una columna donde se registra que el documento es producido en soporte electrónico.</t>
  </si>
  <si>
    <t>Certificación de Convalidación por parte del AGN de las Tablas de Retención Documental de La Compañía</t>
  </si>
  <si>
    <t xml:space="preserve">Se tenia programado para cumplir a diciembre 31, sin embargo, Se obtuvo la certificacion por parte de la AGN en el mes Julio, se adjunta la evidencia a la carpeta </t>
  </si>
  <si>
    <t xml:space="preserve">Gestionar ante el AGN la inscripción en el Registro Único de Series Documentales – RUSD, las Tablas de Retención Documental ya validadas por este ente regulador. </t>
  </si>
  <si>
    <t xml:space="preserve"> inscripción en el Registro Único de Series Documentales – RUSD, las Tablas de Retención Documental ya validadas por la AGN</t>
  </si>
  <si>
    <t xml:space="preserve">Se tenia programado para cumplir a diciembre 31, sin embargo, se obtuvo tambien en el mes de julio y se adjunta a la carpeta de evidencias </t>
  </si>
  <si>
    <t>Elaborar el instrumento archivístico, en el que se definen los requisitos técnicos y funcionales para la gestión electrónica de documentos.</t>
  </si>
  <si>
    <t xml:space="preserve"> Instrumento archivístico, en el que se definen los requisitos técnicos y funcionales para la gestión electrónica de documentos de la compañia.</t>
  </si>
  <si>
    <t>3. PAAC</t>
  </si>
  <si>
    <t>Realizar encuestas de servicio que permitan identificar el nivel de satisfacción de los usuarios - Semestre I</t>
  </si>
  <si>
    <t>Nivel de satisfacción de los usuarios</t>
  </si>
  <si>
    <t>Se realizan encuentas de satisfaccion cliente Final, Aliado estrategico, talleres, asistencia y PQRS la evidencia de publicacion se puede consultar en previnet en la ruta https://intranet/previnet/joomla2/index.php?option=com_content&amp;view=article&amp;id=314&amp;Itemid=144
La encuesta de aliado estrategico ya se realizo pero esta en construccion en informe de publicacion</t>
  </si>
  <si>
    <t>Realizar encuestas de servicio que permitan identificar el nivel de satisfacción de los usuarios - Semestre II</t>
  </si>
  <si>
    <t xml:space="preserve">Se realizan encuentas de satisfaccion cliente Final, Aliado estrategico, talleres, asistencia y PQRS la evidencia de publicacion se puede consultar en previnet en la ruta https://intranet/previnet/joomla2/index.php?option=com_content&amp;view=article&amp;id=314&amp;Itemid=144
La encuesta de aliado estrategico ya se realizo pero esta en construccion en informe de publicacion. 
En proceso de ejecucion encuesta de aliados se esperan resultados en el mes de noviembre </t>
  </si>
  <si>
    <t>Capacitación sobre temas relacionados con atención al cliente dirigida a los funcionarios de la compañía, acorde a los lineamientos del SAC y la Universidad Previsora</t>
  </si>
  <si>
    <t>Capacitación Funcionarios de la Compañía</t>
  </si>
  <si>
    <t>A traves de la Universidad de la Sabana se capacitaron 78 directivos a nivel nacional entre Gerentes, Subgerentes, Gestores Comerciales y Jefes de Oficina. El tema de capacitacion fue "Fortalecimiento de la Experiencia del Cliente".
De la misma manera se capacitron 265 funcionarios a nivel nacional entre Asistentes, Técnicos, Profesionales, Especialistas y Secretarias. El tema de capacitacion fue  "El Talento Humano en la Experiencia del Cliente"
Evidencia en carpeta Capacitacion Servicio al Cliente CX</t>
  </si>
  <si>
    <t>Plan de Reconocimiento diseñado para mejorar la percepción de los clientes internos y externo</t>
  </si>
  <si>
    <t>La entidad cuenta actualmente con la nueva política de reconocimiento "Premios a la Excelencia", en la cual entre otros se encuentra estipulado el premio al servioci.
La Gerencia de Servicios remitió los ganadores de la vigencia 2019 para ser premiados
La Gerencia de Talento Humano se encuentra estructurando la premiación</t>
  </si>
  <si>
    <t>Implementar incentivos para el Plan de Reconocimiento de la Compañía</t>
  </si>
  <si>
    <t>Plan de Reconocimiento implementado</t>
  </si>
  <si>
    <t>Realizar seguimiento permanente al comportamiento de las PQR y hacer reporte trimestral superintendencia. - I Semestre</t>
  </si>
  <si>
    <t>Reporte trimestral PQR a la Superintendencia Financiera de Colombia.</t>
  </si>
  <si>
    <t>Se envia mensualmente a los Gerentes el comportamiento de PQR´s y se realiza el reporte a la SFC del primer y segundo trimestre (evidencia carpeta soportes PQRS)</t>
  </si>
  <si>
    <t>Realizar seguimiento permanente al comportamiento de las PQR y hacer reporte trimestral superintendencia. - II Semestre</t>
  </si>
  <si>
    <t>Reporte trimestral PQR a la Superintendencia Financiera de Colombia.
Nota: Para el último trimestre del año el reporte a la Superintendencia se realizará en el mes de enero 2021</t>
  </si>
  <si>
    <t xml:space="preserve">Se reporto a la SFC el reporte a través de la plataforma de la Superfinanciera para tal fin. Correspondiente al tercer trimestre </t>
  </si>
  <si>
    <t>Reuniones de Rendición de Cuentas (Componente Información)</t>
  </si>
  <si>
    <t>Se realizarán varios encuentros con los diferentes grupos de interés foco de la compañía, donde se expondrán los resultados de gestión del 2020.</t>
  </si>
  <si>
    <t>Reuniones de Rendición de Cuentas (Componente Diálogo)</t>
  </si>
  <si>
    <t xml:space="preserve">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t>
  </si>
  <si>
    <t>Publicarlo en Previnet, sección Oficina de Mercadeo</t>
  </si>
  <si>
    <t>Publicar el primer informe  periódico de rendición de cuentas corte a diciembre 2019 en la página web.</t>
  </si>
  <si>
    <t>La Oficina de Mercadeo y Publicidad realiza la consolidación, elaboración y publicación del Informe de Gestión completo.
La información para la construcción del informe es suministrado por las áreas.</t>
  </si>
  <si>
    <t>Publicar el segundo informe periódico de rendición de cuentas corte a junio 2020 en la página web.</t>
  </si>
  <si>
    <t xml:space="preserve">Informe semestral de la Compañía, la información es suministrada por las áreas y mercadeo consolida, redacta y publica. </t>
  </si>
  <si>
    <t>Se realizo la publicación correspondiente en la pagina web. https://www.previsora.gov.co/previsora/sites/default/files/Informe_gestion_correg_sep_28.pdf</t>
  </si>
  <si>
    <t>Divulgar los resultados de la Compañía en el año 2020</t>
  </si>
  <si>
    <t>Se comunicarán los aspectos relevantes de la gestión de las diferentes áreas de la compañía, por medio de buena nota, HTML y carteleras.</t>
  </si>
  <si>
    <t xml:space="preserve">Se realizo la divulgaciòn respectiva a los diferentes grupos de interes sobre los resultados de las diferentes àreas incluidas nuevos proyectos, politicas y gestiòn </t>
  </si>
  <si>
    <t xml:space="preserve">Divulgar los resultados de la Compañía en el año 2019 </t>
  </si>
  <si>
    <t>Publicar la Carta del presidente</t>
  </si>
  <si>
    <t>A través de los canales internos se publicará una carta del presidente dirigida a los funcionarios, la cual trate los temas más relevantes de ese período.</t>
  </si>
  <si>
    <t>Promover el uso del Buzón abierto Previsora</t>
  </si>
  <si>
    <t>Se invitará a los funcionarios, que una vez al mes le envíen preguntas vía correo electrónico al presidente de la Compañía. Estas se responderán por medios de los canales oficiales internos</t>
  </si>
  <si>
    <t>Divulgar los Casos de éxito</t>
  </si>
  <si>
    <t>Divulgar los resultados exitosos y las buenas prácticas de las diferentes áreas y sucursales de la compañía. Semestre I</t>
  </si>
  <si>
    <t>Se diseñaron 2 videos de casos de éxito de negocios relevantes de la compañìa e incluido sinistros importantes</t>
  </si>
  <si>
    <t>Divulgar los resultados exitosos y las buenas prácticas de las diferentes áreas y sucursales de la compañía. Semestre II.</t>
  </si>
  <si>
    <t>Revisar y actualizar  Manual de Políticas del Plan Anticorrupción y Atención al Ciudadano</t>
  </si>
  <si>
    <t>Manual actualizado, en el capítulo Riesgos de Corrupción</t>
  </si>
  <si>
    <t>Actualización del mapa de riesgos de corrupción de acuerdo con los cambios en los procesos.</t>
  </si>
  <si>
    <t># Procesos que presentan cambios</t>
  </si>
  <si>
    <t>Mantener actualizado el mapa de riesgos de corrupción en la página de Previsora.</t>
  </si>
  <si>
    <t>Mapa de riesgos de corrupción publicado.</t>
  </si>
  <si>
    <t>Realizar el mantenimiento de los canales de denuncia durante el año.</t>
  </si>
  <si>
    <t>Garantizar la disponibilidad del canal de denuncia en un 95%.</t>
  </si>
  <si>
    <t>Gestionar los casos reportados mediante los canales de denuncia - Semestre I</t>
  </si>
  <si>
    <t>Gestionar el 100% de los casos reportados.</t>
  </si>
  <si>
    <t>Por ser información confidencial solo puedo informar que se recibieron 5 casos y fueron atendidos.</t>
  </si>
  <si>
    <t>Gestionar los casos reportados mediante los canales de denuncia - Semestre II</t>
  </si>
  <si>
    <t>Seguimiento a los controles establecidos que mitigan los riesgos de fraude y corrupción.</t>
  </si>
  <si>
    <t>Validación de la efectividad de controles.</t>
  </si>
  <si>
    <t>Campañas internas de información sobre los componentes de ley de transparencia</t>
  </si>
  <si>
    <t>Dar a conocer los cambios que presente la respectiva Ley</t>
  </si>
  <si>
    <t>Se han diseñado piezas de comunicaciòn referente a la Ley de Transparencia para que los funcionarios conozcan los aspectos mas relevantes</t>
  </si>
  <si>
    <t>Velar por la actualización de la información obligatoria de la ley de transparencia</t>
  </si>
  <si>
    <t>Mantener actualizada la información de la respectiva Ley</t>
  </si>
  <si>
    <t>Actualizar permanentemente el esqueleto de la estructura de los contenidos de la página web</t>
  </si>
  <si>
    <t>Mantener los contenidos actualizados mostrando gestión eficiente</t>
  </si>
  <si>
    <t>Actualmente no se ha hecho necesario realizar la actualizaciòn del esqueleto de la compañìa, la estructura se mantiene respecto al inicio de la construcciòn de la pagina web</t>
  </si>
  <si>
    <t>5. Plan Estratégico de TIC - PETI</t>
  </si>
  <si>
    <t>Implementación Modelo de Gobierno de TI</t>
  </si>
  <si>
    <t>Se desarrollará la implementación del Modelo de Gobierno de TI , realizando las siguientes actividades:
1. Definición de Principios y Política: Se establece el conjunto de principios para el gobierno de TI y se define el marco de políticas para su práctica dentro del contexto de TI en LA PREVISORA. 
2. Diseño de Estructura Organizacional: Se presenta una estructura organización basada en capacidades de TI que de soporte a los nuevos requerimientos corporativos y de arquitectura.
3. Revisar y ajustar los  Roles y Responsabilidades: Se ajustaran  los roles y responsabilidades alineado al nuevo modelo de gobierno de TI.
4. Diseño de Procesos de Gobierno: Se revisaran y ajustaran los procesos de gobierno de TI, alineados al modelo. 
5. Metodología para Diseño de Indicadores: Se revisaran y validaran el conjunto de indicadores alianeados con el gobierno y la gestión de TI. 
6. Diseño de Mecanismos de Control y Riesgo: Se revisaran y validaran los riesgos asociados con el gobierno que permiten el registro de información sobre seguimiento y control.</t>
  </si>
  <si>
    <t>Edilberto Pineda
Gerente de TI 
Saúl Ballesteros Moreno
Subgerente de Planeación y Proyectos</t>
  </si>
  <si>
    <t>Plan de Transición para la adopción de IPv6 en coexistencia con IPv4</t>
  </si>
  <si>
    <r>
      <t xml:space="preserve">Se requiere implementar el plan de migración a IPv6 de la actual arquitectura de red, para lo cual se desarrollaran las siguientes actividades:
</t>
    </r>
    <r>
      <rPr>
        <b/>
        <sz val="10"/>
        <color indexed="8"/>
        <rFont val="Century Gothic"/>
        <family val="2"/>
      </rPr>
      <t>FASE 1 PLANEACION</t>
    </r>
    <r>
      <rPr>
        <sz val="10"/>
        <color theme="1"/>
        <rFont val="Century Gothic"/>
        <family val="2"/>
      </rPr>
      <t xml:space="preserve">
- Construcción del Plan de trabajo para la transición de protocolo de internet Ipv4 a Ipv6, Revisión de la situación actual (Hardware, Software y Servicios), 
- Desarrollar la configuración de las pruebas piloto para protocolo IPv6,
- Realizar el diseño de la nueva topología de la red con base en los lineamientos del nuevo protocolo IPv6.
- Capacitación técnica y funcional. 
</t>
    </r>
    <r>
      <rPr>
        <b/>
        <sz val="10"/>
        <color indexed="8"/>
        <rFont val="Century Gothic"/>
        <family val="2"/>
      </rPr>
      <t>FASE 2 IMPLEMENTACIÓN</t>
    </r>
    <r>
      <rPr>
        <sz val="10"/>
        <color theme="1"/>
        <rFont val="Century Gothic"/>
        <family val="2"/>
      </rPr>
      <t xml:space="preserve">
- Habilitación  del direccionamiento IPv6 Y configurar los servicios y el  nuevo protocolo.
- Activación de políticas de seguridad de IPv6 y coordinar con el proveedor de servicio de Internet de LA PREVISORA para establecer el enrutamiento y la conectividad integral en IPv6.
- Ejecutar  la configuración de las pruebas piloto de IPv6.
- Modificar el diseño de la nueva topología de la red con base en los resultados de las pruebas piloto implementadas. 
</t>
    </r>
    <r>
      <rPr>
        <b/>
        <sz val="10"/>
        <color indexed="8"/>
        <rFont val="Century Gothic"/>
        <family val="2"/>
      </rPr>
      <t>FASE 3 PRUEBAS DE FUNCIONALIDAD y MONITOREO</t>
    </r>
    <r>
      <rPr>
        <sz val="10"/>
        <color theme="1"/>
        <rFont val="Century Gothic"/>
        <family val="2"/>
      </rPr>
      <t xml:space="preserve">
- Pruebas de funcionalidad y monitoreo de IPv6 en los servicios de LA PREVISORA.
- Análisis  de información y pruebas de funcionalidad y afinamiento de las configuraciones.
- Inventario final de Servicios, Aplicaciones y Sistemas  de comunicaciones.</t>
    </r>
  </si>
  <si>
    <t>Edilberto Pineda
Gerente de TI 
Cindy Aguilera
Subgerente de Infraestructura y Servicios</t>
  </si>
  <si>
    <t>Kick off del proyecto
Registro en LACNIC y aprobación del diseño.
Sensibilización sobre IPv6 a la Gerencia de TI
Aprobación del plan de proyecto y del cronograma
Levantamiento de información de activos de información.
Capacitación técnica en IPv6 al personal de la Gerencia de TI
Elaboración del diagnóstico:
Seguridad, Redes y Comunicaciones 
Infraestructura, Sistemas de Información  y Aplicaciones 
End Point (FW)
Asignación del prefijo en LACNIC.
Soportes: \\pr0980nas\Gerencia_de_Tecnologia\PROYECTOS ESTRATEGICOS\TI2020-01 IPV6</t>
  </si>
  <si>
    <t>Kick off del proyecto
Registro en LACNIC y aprobación del diseño.
Planeado             79%
Real                      75%
Cumplimiento   94,9%
Corte: 29 Septiembre 2020
Se logró configurar 14 sedes Remotas (de 26)
Finalizó la configuración de servidores disponibles.
Entrega del Informe - Plan Piloto Técnico de Implementación IPv6 V.0.1
Actividades en Proceso:
Documentación de la implementación
Proveedor ISP – Tigo:
Configuración Otras Sedes 
Continuar Monitoreo y Pruebas
Finalizar configuración Otras Sedes - ISP. 
Finalizar las configuraciones de los servicios.
Aprobar documentación de la Prueba Piloto
Aprobar documentación de la Implementación
Programar sensibilización a funcionarios
Entrega de factura producto 3 - Fase de Implementación
Soportes: \\pr0980nas\Gerencia_de_Tecnologia\PROYECTOS ESTRATEGICOS\TI2020-01 IPV6</t>
  </si>
  <si>
    <t>Implementación Office 365</t>
  </si>
  <si>
    <t>Se realizará la implementación de Office 365 , para lo cual se desarrollarán las siguientes actividades:
* Health Check Directorio Activo
* Health Check de Sharepoint
* Remediación de AD
* Migración Exchange Server
* Migración SharePoint
* Migración Project Server
* Despliegue Office 365 ProPlus
* Adopción Office 365
* Gestión del Cambio</t>
  </si>
  <si>
    <t>Planeado             91%
Real                       84%
Cumplimiento   92,3%
Corte: 11 Junio 2020
Configuracion de AD Conect
Activacion del Tenant LaPrevisora en O365
Sombrilla Activitud 4.0
Inscripción Lideres Digitales Inicio 30 de abri
Instalación del Office ProPlus se iniciamos el 11 de Mayo en Casa Matriz y 18 de Mayo en Sucursales.
Migración de correo electronico GOV.CO Migración de los buzones a nube iniciamos 11 de Mayo 2020 con FastTrack de Microsoft.
Junto con el proveedor se ejecutan Charlas especializadas sobre los siguientes productos (BI, SharePoint, Teams, Forms, Stream,Projet)
Inicio Capacitaciones Virtuales Lides Digitales (Mayo – Junio)
Soportes: \\pr0980nas\Gerencia_de_Tecnologia\PROYECTOS ESTRATEGICOS\TI2019-04 O365</t>
  </si>
  <si>
    <t>Planeado             100%
Real                       100%
Cumplimiento   98%
Corte: 07 Septiembre 2020
Compra de Licencias para el uso de Microsoft Office 365
Migración de las cuentas de correo en la plataforma Exchange de Office 365 
Creación del nuevo sitio de SharePoint.
Migración de los proyectos de Project Server
Despliegue Ofimático ProPlus O365
Capacitación uso de las herramientas de Office 365
120 Lideres Digitales 
7 sesiones con asistencia de 932 colaboradores.
Video de las sesiones disponibles en la Previnet y Stream  para consulta  
Movilidad y trabajo colaborativo.
Se entrega Acta de Cierre y presentaciones ante Comite de Presidencia.
Soportes: \\pr0980nas\Gerencia_de_Tecnologia\PROYECTOS ESTRATEGICOS\TI2019-04 O365</t>
  </si>
  <si>
    <t>Plan Institucional de Archivos - PINAR 2020</t>
  </si>
  <si>
    <t>Según el artículo 2.8.2.5.8. del Decreto 1080 de 2015, Único Reglamentario del Sector Cultura, mediante el cual se reglamentan las Leyes 594 de 2000 y1437 de 2011, incluye dentro de los instrumentos archivísticos para la gestión documental el Plan Institucional de Archivos - PINAR; en el artículo 2.8.2.5.10. señala que todas las entidades del Estado deben formular un Programa de Gestión Documental (PGD), a corto, mediano y largo plazo, como parte del Plan Estratégico Institucional y del Plan de Acción Anual.
Se encuentra revisado por Secretaría General y socializado y arprobado por el Comité Institucional de Gestión y Desempeño.</t>
  </si>
  <si>
    <t>HERRAMIENTA DE SEGUIMIENTO
PLAN INSTITUCIONAL DE ARCHIVOS - PINAR</t>
  </si>
  <si>
    <t>Objetivo</t>
  </si>
  <si>
    <t>Fórmula</t>
  </si>
  <si>
    <t>Responsable de los Datos</t>
  </si>
  <si>
    <t>Responsable del Análisis</t>
  </si>
  <si>
    <t>Frecuencia</t>
  </si>
  <si>
    <t xml:space="preserve">Inicio ejecución </t>
  </si>
  <si>
    <t>Finalización ejecución</t>
  </si>
  <si>
    <t>Meta</t>
  </si>
  <si>
    <t>Función</t>
  </si>
  <si>
    <t>SEGUIMIENTO</t>
  </si>
  <si>
    <t xml:space="preserve">Fuente </t>
  </si>
  <si>
    <t>Nombre del Indicador</t>
  </si>
  <si>
    <t>NUM I TRIM</t>
  </si>
  <si>
    <t>DEN I TRIM</t>
  </si>
  <si>
    <t>RESULTADO
I TRIM</t>
  </si>
  <si>
    <t>NUM II TRIM</t>
  </si>
  <si>
    <t>DEN II TRIM</t>
  </si>
  <si>
    <t>RESULTADO
II TRIM</t>
  </si>
  <si>
    <t>NUM III TRIM</t>
  </si>
  <si>
    <t>DEN III TRIM</t>
  </si>
  <si>
    <t>RESULTADO
III TRIM</t>
  </si>
  <si>
    <t>NUM IV TRIM</t>
  </si>
  <si>
    <t>DEN IV TRIM</t>
  </si>
  <si>
    <t>RESULTADO
IV TRIM</t>
  </si>
  <si>
    <t xml:space="preserve">Elaborar, implementar y hacer seguimiento a los instrumentos archivísticos que contempla la normatividad vigente </t>
  </si>
  <si>
    <t>Contar con instrumentos archivísticos actualizados y funcionales</t>
  </si>
  <si>
    <t>Cantidad de Instrumentos archivísticos elaborados e implementados</t>
  </si>
  <si>
    <t>(Actividades Ejecutadas del PINAR / Actividades planeadas del PINAR) x 100</t>
  </si>
  <si>
    <t>Profesional en Administración Documental
(CRISTHIAN OSWALDO ALVARADO ALVIRA)</t>
  </si>
  <si>
    <t>Subgerente de Recursos Físicos
(JOHN HERMITH RAMIREZ CELEITA)</t>
  </si>
  <si>
    <t>Trimestral</t>
  </si>
  <si>
    <t>Creciente</t>
  </si>
  <si>
    <t>\\pr0980nas\Subgerencia_De_Recursos_Fisicos\GESTION_DOCUMENTAL</t>
  </si>
  <si>
    <t>Organizar el Fondo Documental Acumulado de la Compañía con el fin de racionalizar recursos de custodia y almacenamiento; garantizando el ciclo vital de los documentos con valores técnicos, legales, contables e históricos.</t>
  </si>
  <si>
    <t>Fondo Documental Acumulado Organizado</t>
  </si>
  <si>
    <t>Avance en la organización del Fondo Documental Acumulado FDA</t>
  </si>
  <si>
    <t>Profesional en Administración Documental
(CRISTHIAN OSWALDO ALVARADO ALVIRA)</t>
  </si>
  <si>
    <t>Gestionar la convalidación ante el ente rector de las TRD a fin de garantizar la retención  y disposición final de los documentos de la Compañía</t>
  </si>
  <si>
    <t>Contar con el aval técnico del ente rector, para su aplicación en la compañía</t>
  </si>
  <si>
    <t>Cumplimiento en la convalidación de las TRD</t>
  </si>
  <si>
    <t>Sensibilizar, capacitar y divulgar a los servidores de la Compañía sobre la importancia del manejo de la información que produce en razón de sus funciones, haciendo énfasis en el manejo de OnBase y los procesos y procedimientos de gestión documental</t>
  </si>
  <si>
    <t>Potencializar las competencias en gestión documental de los colaboradores de la Compañía</t>
  </si>
  <si>
    <t>Cantidad de funcionarios sensibilizados y capacitados</t>
  </si>
  <si>
    <t>ELABORÓ</t>
  </si>
  <si>
    <t>REVISÓ</t>
  </si>
  <si>
    <t>APROBÓ</t>
  </si>
  <si>
    <t>NOMBRE (S)</t>
  </si>
  <si>
    <t>CRISTHIAN OSWALDO ALVARADO ALVIRA</t>
  </si>
  <si>
    <t>JHON HERMIT RAMIREZ CELEITA</t>
  </si>
  <si>
    <t xml:space="preserve">SONIA BEATRIZ JARAMILLO SARMIENTO </t>
  </si>
  <si>
    <t>CARGO (S)</t>
  </si>
  <si>
    <t>PROFESIONAL ADMINISTRACIÓN DOCUMENTAL</t>
  </si>
  <si>
    <t>SUBGERENTE DE RECURSOS FÍSICOS</t>
  </si>
  <si>
    <t>SECRETARIA GENERAL</t>
  </si>
  <si>
    <t>FECHA</t>
  </si>
  <si>
    <t>28 de Noviembre de 2019</t>
  </si>
  <si>
    <t>CONTROL DE CAMBIOS</t>
  </si>
  <si>
    <t>VERSIÓN</t>
  </si>
  <si>
    <t>CAMBIOS REALIZADOS</t>
  </si>
  <si>
    <t>Creación del Documento</t>
  </si>
  <si>
    <t>22 de Julio de 2020</t>
  </si>
  <si>
    <t>Actualizacion de los indicadores y estructura de seguimiento de acuerdo con  las fichas de Proyecto de Gestión Documental  - Incoporación de Mapa de Ruta PINAR a corto, mediano y largo plazo</t>
  </si>
  <si>
    <t>Plan Anual de Adquisiciones 2020</t>
  </si>
  <si>
    <t>CM / Suc</t>
  </si>
  <si>
    <t>Vicepresidencia</t>
  </si>
  <si>
    <t>Área / sucursal</t>
  </si>
  <si>
    <t>Códigos UNSPSC</t>
  </si>
  <si>
    <t>Descripción</t>
  </si>
  <si>
    <t>Fecha estimada  inicio proceso selección</t>
  </si>
  <si>
    <t>Duración estimada  contrato en dias</t>
  </si>
  <si>
    <t xml:space="preserve">Modalidad  selección </t>
  </si>
  <si>
    <t>Valor Total de la Contratación
(Sin IVA)</t>
  </si>
  <si>
    <t>Valor total Contratación (incluido iva)</t>
  </si>
  <si>
    <t>¿Se requieren vigencias futuras?</t>
  </si>
  <si>
    <t>Estado de solicitud de vigencias futuras</t>
  </si>
  <si>
    <t>Contacto del responsable</t>
  </si>
  <si>
    <t>Cód Rubro</t>
  </si>
  <si>
    <t>Cód Subrubro</t>
  </si>
  <si>
    <t>Concepto Corregido</t>
  </si>
  <si>
    <t>Observaciones</t>
  </si>
  <si>
    <t>Casa_Matriz</t>
  </si>
  <si>
    <t>vicepresidencia_desarrollo_corporativo</t>
  </si>
  <si>
    <t xml:space="preserve">Gerencia De Innovación Y Procesos </t>
  </si>
  <si>
    <t>Realizar un estudio de cargas de trabajo a nivel nacional a través de la aplicación de técnicas idóneas de medición que permitan determinar el volumen de trabajo de todas las áreas y sucursales para el desarrollo del objeto social de la Compañía con el fin de dar cumplimiento con lo exigido por el Decreto 1800 del 07 de octubre de 2019,</t>
  </si>
  <si>
    <t>DIRECTA</t>
  </si>
  <si>
    <t>SI</t>
  </si>
  <si>
    <t>POR TRAMITAR</t>
  </si>
  <si>
    <r>
      <t xml:space="preserve">Jose Fernando Pulido
</t>
    </r>
    <r>
      <rPr>
        <b/>
        <sz val="11"/>
        <color theme="1"/>
        <rFont val="Century Gothic"/>
        <family val="2"/>
      </rPr>
      <t>Ext. 1830</t>
    </r>
  </si>
  <si>
    <t>HONORARIOS - MEJORAMIENTO DE PROCESOS</t>
  </si>
  <si>
    <t>Esta contratación se relizará en conjunto con la Gerencia de Talento Humano. Las vigencias futuras se contemplan si el contrato se inicia en febrero y su duración es 1 año.</t>
  </si>
  <si>
    <t>Brindar servicios de consultoría para la automatización de asistentes robóticos, incluyendo el mantenimiento, soporte y licenciamiento.</t>
  </si>
  <si>
    <r>
      <rPr>
        <b/>
        <sz val="11"/>
        <color theme="1"/>
        <rFont val="Century Gothic"/>
        <family val="2"/>
      </rPr>
      <t>Contrato Marco RPA.
Inicio de contrato previsto 01/07/2020</t>
    </r>
    <r>
      <rPr>
        <sz val="11"/>
        <color theme="1"/>
        <rFont val="Century Gothic"/>
        <family val="2"/>
      </rPr>
      <t xml:space="preserve">
Se definirá el alcance respecto a las iniciativas identificadas, depuradas y priorizadas 2020. Así como la inclusión del contrato de soporte para los ajustes al robot de autos actual</t>
    </r>
  </si>
  <si>
    <t xml:space="preserve">Subgerencia De Mejoramiento De Procesos </t>
  </si>
  <si>
    <t xml:space="preserve">Afiliación vigecnia 2020 2021 al Instituto colombiano de normas técnicas y certificación ICONTEC </t>
  </si>
  <si>
    <t>NO</t>
  </si>
  <si>
    <t>N/A</t>
  </si>
  <si>
    <r>
      <t xml:space="preserve">Jose Fernando Pulido
</t>
    </r>
    <r>
      <rPr>
        <b/>
        <sz val="11"/>
        <color theme="1"/>
        <rFont val="Century Gothic"/>
        <family val="2"/>
      </rPr>
      <t xml:space="preserve">Ext. 1830
</t>
    </r>
    <r>
      <rPr>
        <sz val="11"/>
        <color theme="1"/>
        <rFont val="Century Gothic"/>
        <family val="2"/>
      </rPr>
      <t>Subgerente de Mejoramiento de Procesos</t>
    </r>
    <r>
      <rPr>
        <b/>
        <sz val="11"/>
        <color theme="1"/>
        <rFont val="Century Gothic"/>
        <family val="2"/>
      </rPr>
      <t xml:space="preserve">
Ext. 1840</t>
    </r>
  </si>
  <si>
    <t>CUOTA DE AFILIACIÓN A ICONTEC</t>
  </si>
  <si>
    <t>Según información de la vigencia 2019.</t>
  </si>
  <si>
    <t>Auditoria de Recertificación en ISO 9001:2015.
Incluye gastos de desplazamiento y manutención a las sucursales seleccionadas para auditoria</t>
  </si>
  <si>
    <r>
      <t>Jose Fernando Pulido</t>
    </r>
    <r>
      <rPr>
        <b/>
        <sz val="11"/>
        <color theme="1"/>
        <rFont val="Century Gothic"/>
        <family val="2"/>
      </rPr>
      <t xml:space="preserve">
Ext. 1830</t>
    </r>
    <r>
      <rPr>
        <sz val="11"/>
        <color theme="1"/>
        <rFont val="Century Gothic"/>
        <family val="2"/>
      </rPr>
      <t xml:space="preserve">
Subgerente de Mejoramiento de Procesos
</t>
    </r>
    <r>
      <rPr>
        <b/>
        <sz val="11"/>
        <color theme="1"/>
        <rFont val="Century Gothic"/>
        <family val="2"/>
      </rPr>
      <t>Ext. 1840</t>
    </r>
  </si>
  <si>
    <t>AUDITORIAS ICONTEC - PROCESOS</t>
  </si>
  <si>
    <t>En una sola contratación se debe incluir los gastos de la Recertificación ISO 9001:2015 y los gastos de desplazamiento y manutención de los auditores a las sucursales seleccionadas fuera de Bogotá.</t>
  </si>
  <si>
    <t>GTOS DE VIAJE A ASESORES ASUMIDOS - PROCESOS</t>
  </si>
  <si>
    <t>Subgerencia De Infraestructura Y Servicios De Ti</t>
  </si>
  <si>
    <t>Custodia, almacenamiento y transporte de cintas</t>
  </si>
  <si>
    <t xml:space="preserve">VICTOR MANUEL ROBAYO </t>
  </si>
  <si>
    <t>ALMACENAMIENTO DE CINTAS MAGNETICAS</t>
  </si>
  <si>
    <t>95000-2018-0238</t>
  </si>
  <si>
    <t>Arrendamiento de equipos de cómputo para funcionarios</t>
  </si>
  <si>
    <t>ABIERTA</t>
  </si>
  <si>
    <t>SERGIO SUAREZ</t>
  </si>
  <si>
    <t>ARRENDAMIENTO - EQUIPOS DE CÓMPUTO</t>
  </si>
  <si>
    <t>Proceso de requerimiento de Junta</t>
  </si>
  <si>
    <t>CERTIFICADOS DE FIRMAS DIGITALES</t>
  </si>
  <si>
    <t>Unificación de contrato Certicamaras</t>
  </si>
  <si>
    <t>Compra de Partes y Repuestos</t>
  </si>
  <si>
    <t>CERRADA</t>
  </si>
  <si>
    <t>MANT. PREVENTIVO, CORRECTIVO Y PARTES PARA EQUIPOS DE COMPUTO</t>
  </si>
  <si>
    <t>Solución de Seguridad Informática</t>
  </si>
  <si>
    <t>SEGURIDAD DE LA INFORMACION - G. TECNOLOGIA</t>
  </si>
  <si>
    <t>Canales De Cominicación</t>
  </si>
  <si>
    <t>MANUEL CARDENAS</t>
  </si>
  <si>
    <t>CANALES DE COMUNICACIÓN</t>
  </si>
  <si>
    <t>Sucursal</t>
  </si>
  <si>
    <t>Mantenimiento UPS sucursales</t>
  </si>
  <si>
    <t>MANTENIMIENTO UPS Y SUMINISTRO DE BATERIAS</t>
  </si>
  <si>
    <t>Mantenimiento UPS 50KVA  casa matriz</t>
  </si>
  <si>
    <t>Licenciamiento plataforma balanceador Netskales</t>
  </si>
  <si>
    <t>MANTENIMIENTO DE LA RED LAN</t>
  </si>
  <si>
    <t>instalación, configuración y afinamiento de equipos Switch de borde y sus accesorios para conservar la conectividad y disponibilidad de los servicios de red LAN</t>
  </si>
  <si>
    <t>SWITCHES</t>
  </si>
  <si>
    <t>Presentación a Comité el 15/01/2020</t>
  </si>
  <si>
    <t>IPV6</t>
  </si>
  <si>
    <t>WAF</t>
  </si>
  <si>
    <t>APPLIANCE WAF</t>
  </si>
  <si>
    <t>Reviszar adición contrato de comunicaciones</t>
  </si>
  <si>
    <t>Soporte y Mantenimiento a solución Adobe</t>
  </si>
  <si>
    <t xml:space="preserve">ACTUALIZACION DE LA SOLUCION ADOBE CENTRAL, ANTIVIRUS Y CREATIVE CLOUD  </t>
  </si>
  <si>
    <t>95000-2018-0207
95000-2018-0241</t>
  </si>
  <si>
    <t>Licenciamiento, Soporte y Mantenimiento de Antivirus</t>
  </si>
  <si>
    <t>Servicios de soporte técnico o de mesa de ayuda</t>
  </si>
  <si>
    <t>MESA DE AYUDA DE SERVICIOS</t>
  </si>
  <si>
    <t>Soporte y Mantenimiento a licenciamiento VMWARE</t>
  </si>
  <si>
    <t>ANGELA PERILLA</t>
  </si>
  <si>
    <t>SOPORTE LICENCIA VMWARE</t>
  </si>
  <si>
    <t>Renovación Soporte y Mantenimiento a Bases de Datos Oracle - Asesoftware</t>
  </si>
  <si>
    <t>JIMMY ALBORNOZ</t>
  </si>
  <si>
    <t>SERVICIO ESPECIALIZADO DE SOPORTE DE BASE DE DATOS ORACLE</t>
  </si>
  <si>
    <t>Unificación de Contrato Oracle</t>
  </si>
  <si>
    <t>RENOVACIÓN DE GARANTIAS SISTEMA CONVERGENTE</t>
  </si>
  <si>
    <t>MANTENIMIENTO DATAPROTECTOR</t>
  </si>
  <si>
    <t>MANTENIMIENTO Y SOPORTE INFRAESTRUCTURA CONVERGENTE</t>
  </si>
  <si>
    <t>MANTENIMIENTO EQUIPOS FIREWALL</t>
  </si>
  <si>
    <t>TRASLADO DE DATACENTER</t>
  </si>
  <si>
    <t>EN TRÁMITE</t>
  </si>
  <si>
    <t>DATA CENTER</t>
  </si>
  <si>
    <t xml:space="preserve">Presentado a Junta Directiva - El proyecto se va a 5 años por ende ese es el valor total del contrato </t>
  </si>
  <si>
    <t>RENOVACIÓN DE LICENCIAS RED HAT</t>
  </si>
  <si>
    <t>LICENCIAS RED HAT</t>
  </si>
  <si>
    <t>Presupuesto lo asumia Proyecto Traslado de Datacenter</t>
  </si>
  <si>
    <t>MTBASE - SYBASE</t>
  </si>
  <si>
    <t>CONCEPTO  CAMBIAR SG SYBASE</t>
  </si>
  <si>
    <t>OIM</t>
  </si>
  <si>
    <t>SISTEMA DE GESTIÓN DE IDENTIDADES</t>
  </si>
  <si>
    <t>Licencias Windows</t>
  </si>
  <si>
    <t>MICROSOFT LICENSING GP</t>
  </si>
  <si>
    <t>Soporte de Productos Microsoft</t>
  </si>
  <si>
    <t>SOPORTE DE LA PLATAFORMA TECNOLOGICA MICROSOFT</t>
  </si>
  <si>
    <t>Administración delegada de la infraestuctura convergente</t>
  </si>
  <si>
    <t>ADMON DE INFRAESTRUCTURA TECNOLOGICA</t>
  </si>
  <si>
    <t>Renovación Licencias Oracle</t>
  </si>
  <si>
    <t>LICENCIAS ORACLE</t>
  </si>
  <si>
    <t>Presupuesto 2021</t>
  </si>
  <si>
    <t>Subgerencia De Mantenimiento De Sistemas De Información</t>
  </si>
  <si>
    <t>BPM  (BIZAGI) - MANT. SOFTWARE</t>
  </si>
  <si>
    <t>LIZZAR RIVAS</t>
  </si>
  <si>
    <t>CERT - TAX</t>
  </si>
  <si>
    <t xml:space="preserve">DANIEL </t>
  </si>
  <si>
    <t>CONCILIACIONES BANCARIAS</t>
  </si>
  <si>
    <t>ERA</t>
  </si>
  <si>
    <t>HERNANDO RAMIREZ</t>
  </si>
  <si>
    <t>posible estudio de mercado</t>
  </si>
  <si>
    <t>GIGA COLOMBIA SAS</t>
  </si>
  <si>
    <t>ISOLUCION</t>
  </si>
  <si>
    <t>MANTENIMIENTO DE LA INTRANET  Y PORTAL WEB DE LA COMPAÑIA</t>
  </si>
  <si>
    <t>DIANA MARCELA MARULANDA</t>
  </si>
  <si>
    <t>estudio de mercado</t>
  </si>
  <si>
    <t>MIDAS</t>
  </si>
  <si>
    <t>PLATAFORMA DE APRENDIZAJE VIRTUAL</t>
  </si>
  <si>
    <t>PORFIN</t>
  </si>
  <si>
    <t>posible terminacion de contrato</t>
  </si>
  <si>
    <t>QUICSCORE</t>
  </si>
  <si>
    <t>SAPIENS</t>
  </si>
  <si>
    <t>SAS</t>
  </si>
  <si>
    <t>SIAF</t>
  </si>
  <si>
    <t>DANIEL</t>
  </si>
  <si>
    <t>SIC</t>
  </si>
  <si>
    <t xml:space="preserve">SISTEMA DE GESTIÓN PRESUPUESTAL </t>
  </si>
  <si>
    <t xml:space="preserve">SOATSOFT </t>
  </si>
  <si>
    <t>SOATSOFT  -  SUPERSOFT</t>
  </si>
  <si>
    <t>Subgerencia De Planeación Y Proyectos De Ti</t>
  </si>
  <si>
    <t>HERRAMIENTA PROCESOS JUDICIALES</t>
  </si>
  <si>
    <t>Diego Socha</t>
  </si>
  <si>
    <t>Gerencia De Tecnología De La Información</t>
  </si>
  <si>
    <t>CONSULTORIAS TECNOLÓGICAS</t>
  </si>
  <si>
    <t>Edilberto Pineda</t>
  </si>
  <si>
    <t xml:space="preserve">Formatos normativos </t>
  </si>
  <si>
    <t>FORMATOS  NORMATIVOS</t>
  </si>
  <si>
    <t>PROYECTO DE SISTEMA DE INFORMACIÓN WEB PARA LA GENERACIÓN DE REPORTES REGULATORIOS</t>
  </si>
  <si>
    <t>JOAQUÍN VILLAMIL</t>
  </si>
  <si>
    <t>secretaria_general</t>
  </si>
  <si>
    <t>Gerencia De Talento Humano</t>
  </si>
  <si>
    <t>COMPRAS Y DETALLES PARA FUNCIONARIOS</t>
  </si>
  <si>
    <t xml:space="preserve">MARTA LUCIA GOMEZ M. </t>
  </si>
  <si>
    <t>PLAN DE BIENESTAR</t>
  </si>
  <si>
    <t>EL PLAN SE ENCUENTRA SUJETO A DEFINICIÓN Y APROBACIÓN</t>
  </si>
  <si>
    <t>GASTOS DE SALUD OCUPACONAL</t>
  </si>
  <si>
    <t>GASTOS DE SALUD OCUPACIONAL Y SISTEMA DE SGSST</t>
  </si>
  <si>
    <t>Contrato examenes médicos</t>
  </si>
  <si>
    <t>Compra elementos de protección, botiquin y requerimientos desde seguridad y salud de trabajo de acuerdo a los resultados de la ARL que serán entregados en enero</t>
  </si>
  <si>
    <t>Acciones de tutela en procesos Barranquilla</t>
  </si>
  <si>
    <t>LUZ MERY NARANJO CARDENAS</t>
  </si>
  <si>
    <t>HONORARIOS ADMINISTRATIVOS - GER. TALENTO HUMANO</t>
  </si>
  <si>
    <t>Auditoria interna EFR</t>
  </si>
  <si>
    <t>Auditoria Externa EFR</t>
  </si>
  <si>
    <t xml:space="preserve">Derechos utilización de Marca -  EFR </t>
  </si>
  <si>
    <t xml:space="preserve">Subgerencia De Desarrollo De Talento Humano </t>
  </si>
  <si>
    <t xml:space="preserve">Contratar los servicios de una firma especializada que realice procesos de verificación de antecedentes penales y Judiciales ante organismos del estado, verificación de referencias laborales, academicas y personales, y visita domiciliaria, a cada uno de los candidatos externos que sean seleccionados para cubir las diferentes vacantes de la Previsora </t>
  </si>
  <si>
    <t>EXPEDIDA</t>
  </si>
  <si>
    <t>NELSY PAOLA BENVIDES GAMBOA</t>
  </si>
  <si>
    <t>OTROS GASTOS ASOCIADOS AL PROCESO DE SELECCIÓN DE PERSONAL</t>
  </si>
  <si>
    <t>Prestar el servicio para el uso y administración de la plataforma virtual para la realización de las pruebas de conocimientos de ingreso a LA PREVISORA S.A.</t>
  </si>
  <si>
    <t xml:space="preserve">Contratar la suscripción al portal El Empleo para la publicación de ofertas de empleo que La Previsora considere necesarioas asi como la consecucion de hojas de vida. </t>
  </si>
  <si>
    <t>La contratación corresponde a una suscripción de pago inmediato, por esto no requiere vigencias futuras</t>
  </si>
  <si>
    <t>Contratar el suministro del Kit de Inducción</t>
  </si>
  <si>
    <t>Adquirir el servicio de una herramienta Web especializada en el proceso de evaluacion de desempeño</t>
  </si>
  <si>
    <t>La contratación corresponde a la administración de una plataforma, que es de pago inmediato por esto no requiere vigencias futuras</t>
  </si>
  <si>
    <t>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t>
  </si>
  <si>
    <t>CONGRESOS, FOROS, SEMINARIOS Y SIMILARES</t>
  </si>
  <si>
    <t>Este concepto corresponde a las diferentes contrataciones que se deben hacer de acuerdo a los requierimientos, para participar en Congresos Foros y Seminarios en el transcurso del año</t>
  </si>
  <si>
    <t>Contratar un proveedor que sea el Aliado Estrategíco para los procesos de formación que se realizarán por Universidad Corporativa definidos en el Plan de Formación 2020</t>
  </si>
  <si>
    <t>GTOS DE CAPACITACIÓN AL PERSONAL</t>
  </si>
  <si>
    <t>Contratar un proveedor que se encargue del desarrollo del Proyecto de Reinversión Sena</t>
  </si>
  <si>
    <t>Contratar un proveedor que se encargue del desarrollo virtual de los cursos normativos</t>
  </si>
  <si>
    <t>Contratar un proveedor que se encargue del desarrollo del curso virtual de Certificación de Delegación</t>
  </si>
  <si>
    <t>Prestar sus servicios de capacitacion en habilidades informaticas y aplicación de evaluaciones para los procesos de selección de personal de La Previsora S,A</t>
  </si>
  <si>
    <t>Contratar un proveedor que se encargue de desarrollar el proceso de formación de Evaluación de perdidas menores (CESVI)</t>
  </si>
  <si>
    <t>Contratar bonos de experiencia (servicios), con el fin de reconocer a las categorías planteadas en la politica de excelenia</t>
  </si>
  <si>
    <t>PREMIOS POR CONCURSOS INTERNOS - GER. TALENTO HUMANO</t>
  </si>
  <si>
    <t>Desarrollar un programa a nivel nacional de cultura de la felicidad.</t>
  </si>
  <si>
    <t>TRANSFORMANDO PREVISORA</t>
  </si>
  <si>
    <t>Presidencia</t>
  </si>
  <si>
    <t xml:space="preserve">Presidencia </t>
  </si>
  <si>
    <t>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t>
  </si>
  <si>
    <t xml:space="preserve">DAVID FRANCISCO RODRÍGUEZ </t>
  </si>
  <si>
    <t>HONORARIOS PRESIDENCIA</t>
  </si>
  <si>
    <t>Secretaría General</t>
  </si>
  <si>
    <t>Honorarios de Prestación de Servicios  por asesorías en el CORE del negocio a la Secretaría General.</t>
  </si>
  <si>
    <t>SONIA BEATRIZ JARAMILLO SARMIENTO</t>
  </si>
  <si>
    <t>PRESTACIÓN DE SERVICIOS - SECRETARIA GENERAL</t>
  </si>
  <si>
    <t>Honorarios de Prestación de Servicios  de  Evaluaciòn Junta Directiva de la Previsora S.A.</t>
  </si>
  <si>
    <t>EL PROVEEDOR se obliga a prestar los servicios de revisoría fiscal a la previsora conforme con las normas legales vigentes y aquellas aplicables a la previsora, en especial las previstas en el artículo 207 del código de Comercio y en sus Estatutos Sociales</t>
  </si>
  <si>
    <t>HONORARIOS REVISORIA FISCAL</t>
  </si>
  <si>
    <t>Se tiene CDP con vigencia al 01/06/2020 - En espera de aprobación por parte de la Asamblea Extraordinaria de Accionistas - Marzo 2020, para adelantar trámite</t>
  </si>
  <si>
    <t>Gerencia De Planeación</t>
  </si>
  <si>
    <t>Servicios especializados por demanda para el desarrollo de iniciativas de Fábrica Software.</t>
  </si>
  <si>
    <t>Ricardo Gaviria</t>
  </si>
  <si>
    <t>CAPACITACIÓN PROYECTOS</t>
  </si>
  <si>
    <t>No</t>
  </si>
  <si>
    <t>vicepresidencia_indemnizaciones</t>
  </si>
  <si>
    <t>Gerencia De Indemnizaciones Automóviles</t>
  </si>
  <si>
    <t xml:space="preserve"> 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</si>
  <si>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GIRO DEL NEGOCIO</t>
  </si>
  <si>
    <t>PAOLA ANDREA GOMEZ</t>
  </si>
  <si>
    <t>PERITOS</t>
  </si>
  <si>
    <t>No se diligencia presupuesto 2021-2022-2023 debido a la finalización de vigencia el contrato requiere  surtir proceso de licitación.</t>
  </si>
  <si>
    <t>Se requiere contratar herramienta tecnologica para realizar todo el proceso de gestión de la atención integral a los siniestros derivados de las  pólizas expedidas bajo el ramo de automóviles.</t>
  </si>
  <si>
    <t>AUDATEX</t>
  </si>
  <si>
    <t>.No se diligencia presupuesto 2021-2022-2023 debido a la finalización de vigencia requiere  surtir proceso de licitación.</t>
  </si>
  <si>
    <t>vicepresidencia_comercial_</t>
  </si>
  <si>
    <t>Ibague</t>
  </si>
  <si>
    <t>Sillas</t>
  </si>
  <si>
    <t>lelia Rosa López Hernández</t>
  </si>
  <si>
    <t>ADQ. DE ACTIVOS FIJOS NECESIDADES DE SUCURSAL</t>
  </si>
  <si>
    <t xml:space="preserve">Por mal estado de las sillas giratorias utilizadas por los funcionarios </t>
  </si>
  <si>
    <t>Fotocopiadora</t>
  </si>
  <si>
    <t>Lelia Rosa López Hernández</t>
  </si>
  <si>
    <t>el actual equipo presente daños permanentes y la durabilidad del tonner e insumos son altos, se requiere para fotocopiado permanente de documentos y scanner</t>
  </si>
  <si>
    <t>Aire Acondicionado</t>
  </si>
  <si>
    <t>Cambio Aire acondicionado zona principal ingreso oficinas Previsora por vetuste del actual equipo</t>
  </si>
  <si>
    <t xml:space="preserve">Computadores </t>
  </si>
  <si>
    <t>Reposicion de computadores por obsolecencia (lentitud,capacidad de almacenamiento)</t>
  </si>
  <si>
    <t>Equipos y suministros para impresión, fotografia y audivisuales</t>
  </si>
  <si>
    <t>Compra telon proyector video beam</t>
  </si>
  <si>
    <t>Neiva</t>
  </si>
  <si>
    <t xml:space="preserve">contracion de los servicios e inspeccion de riesgos de la sucursal Neiva. </t>
  </si>
  <si>
    <t>Gina Paola Osorio Roriguez -   Celmira Herrera Gonzalez</t>
  </si>
  <si>
    <t>INSPECCIONES DE RIESGOS PARA SUSCRIPCION</t>
  </si>
  <si>
    <t>Contratacion de los servicios e impresión de carnets en esqueleto  PVC</t>
  </si>
  <si>
    <t>GASTOS DE EMISION DE SUCURSAL</t>
  </si>
  <si>
    <t>72101511 </t>
  </si>
  <si>
    <t xml:space="preserve">contratacion el servicio de mantenimiento de aires acondicionados </t>
  </si>
  <si>
    <t>MANTENIMIENTO DE AIRE ACONDICIONADO</t>
  </si>
  <si>
    <t>72154300 - 721515000</t>
  </si>
  <si>
    <t>Contracion servicio e mantenimiento planta electrica</t>
  </si>
  <si>
    <t>MANTENIMIENTO DE PLANTA ELECTRICA</t>
  </si>
  <si>
    <t xml:space="preserve">contratacion alquiler de fotocopiadora </t>
  </si>
  <si>
    <t>SERVICIO DE FOTOCOPIADO</t>
  </si>
  <si>
    <t>contratacion servicio de correo intermunicipa</t>
  </si>
  <si>
    <t>OTROS GASTOS DE SERVICIO DE CORREO</t>
  </si>
  <si>
    <t>contratacion servicio de reparacion  el mesanini  de la recepcion y la mesa e juntas de la gerencia, mantenimiento preventivo sillas</t>
  </si>
  <si>
    <t>MANTENIMIENTO Y REPARACIONES MUEBLES, ENSERES Y OTROS</t>
  </si>
  <si>
    <t>adquisicion e video beam y aire aconicionao y mueble para sala de reuniones</t>
  </si>
  <si>
    <t>Gerencia De Indemnizaciones Soat, Vida Y Ap</t>
  </si>
  <si>
    <t>Contratación de profesional médico para el proceso de indemnizaciones de Soat y AP</t>
  </si>
  <si>
    <t>SANDRA PATRICIA PEDROZA 
/ MARITZA GISELA AYURE</t>
  </si>
  <si>
    <t>AUDITOR MEDICO</t>
  </si>
  <si>
    <t>Red de prestadores de servicios de salud</t>
  </si>
  <si>
    <t>SANDRA PATRICIA PEDROZA / 
MARITZA GISELA AYURE</t>
  </si>
  <si>
    <t>RED DE P.S.S.A.P</t>
  </si>
  <si>
    <t>vicepresidencia_comercial</t>
  </si>
  <si>
    <t>Subgerencia De Inteligencia De Mercados</t>
  </si>
  <si>
    <t>INFORMACION SECTORIAL</t>
  </si>
  <si>
    <t>MARIA LUCIA LLERAS</t>
  </si>
  <si>
    <t>SUSCRIPCIÓN INFORMACION DE MERCADO</t>
  </si>
  <si>
    <t>AJUSTES / MEJORAS AL SIC</t>
  </si>
  <si>
    <t>MODELO COMERCIAL</t>
  </si>
  <si>
    <t>Quibdo</t>
  </si>
  <si>
    <t xml:space="preserve">Alquiler Local Comercial funcionamiento del archivo activo e inactivo </t>
  </si>
  <si>
    <t>GLORIA BEJARANO MATURANA</t>
  </si>
  <si>
    <t>ARRENDAMIENTOS  - GASTOS DE ARCHIVO</t>
  </si>
  <si>
    <t>Presupuesto a cargo de Recursos Fisico</t>
  </si>
  <si>
    <t>Mantenimiento aires acondicionados</t>
  </si>
  <si>
    <t>Mantenimiento Planta Electrica</t>
  </si>
  <si>
    <t>Pintura de oficinas</t>
  </si>
  <si>
    <t>Mantenimiento de Avisos</t>
  </si>
  <si>
    <t xml:space="preserve">Mantenimiento preventivo Instalaciones electricas </t>
  </si>
  <si>
    <t>Compra Televisor</t>
  </si>
  <si>
    <t>Compra Horno Microhonda</t>
  </si>
  <si>
    <t>Mantenimiento de Muebles y Enseres</t>
  </si>
  <si>
    <t>Compra de Extintores Sorkaflan</t>
  </si>
  <si>
    <t>Yopal</t>
  </si>
  <si>
    <t xml:space="preserve">REALIZAR MANTENIMIENTO PREVENTIVO O CORRECTIVO CON SUMINISTRO DE REPUESTOS  DE LOS AIRES ACONDICIONADOS, CON UNA PERIODICIDAD TRIMESTRAL A LOS AIRES ACONDICIONADOS DE LA SUCURSAL YOPAL, LOS CUALES SON DOS AIRES TIPO SUSPENDIDO DE TECHO DE 60.000 BTU, MARCA LG, DOS AIRES TIPO MINI SPLIT DE 18.000 BTU MARCA GL MODELO VR182CL Y UN EQUIPO AIRE TIPO MINI SPLIT DE 9.000 BTU. MARCA LG MODELO SP092CM. </t>
  </si>
  <si>
    <t>KARENN YELITZA CRUZ GOYENECHE - PROFESIONAL ADMINISTRATIVO</t>
  </si>
  <si>
    <t>IMPRESIÓN DE CARNETS EN MATERIAL PVC PARA LOS ASEGURADOS DE LAS PÓLIZAS DE ACCIDENTES PERSONALES Y VIDA GRUPO EMITIDAS EN LA SUCURSAL YOPAL PARA LA VIGENCIA 2020</t>
  </si>
  <si>
    <t>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LA SUCURSAL YOPAL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t>
  </si>
  <si>
    <t>REALIZAR TAPIZADO DE LOS MUEBLES DE LA SUCURSAL YOPAL</t>
  </si>
  <si>
    <t>Manizalez</t>
  </si>
  <si>
    <t>Contratacion de inspeccion de riesgos</t>
  </si>
  <si>
    <t>Angela Maraia salgado Torres</t>
  </si>
  <si>
    <t>Mantenimiento aire acondicionado</t>
  </si>
  <si>
    <t>Cartagena</t>
  </si>
  <si>
    <t>Compra Greca para el café</t>
  </si>
  <si>
    <t xml:space="preserve">JOISETH CANO RANGEL </t>
  </si>
  <si>
    <t>Compra de un Horno microhondas</t>
  </si>
  <si>
    <t>contratar el mantenimiento de muebles y enceres</t>
  </si>
  <si>
    <t>contratar el servicio de pintura para la oficina de l sucursal</t>
  </si>
  <si>
    <t xml:space="preserve">CONTRATAR COMPRA DE SILLAS PUPITRE SALA DE EVENTOS </t>
  </si>
  <si>
    <t>CONTRATAR LA MARCACION DE CARNET PARA ASEGURADOS POLIZAS AP</t>
  </si>
  <si>
    <t>CONTRATAR ARRIENDO FOTOCOPIADORA SUCURSAL</t>
  </si>
  <si>
    <t>CONTRATAR ALQUILER PARQUEADERO AUTOMOVILES FUNCIONARIOS SUCURSAL</t>
  </si>
  <si>
    <t>AUXILIO APARCADERO</t>
  </si>
  <si>
    <t>CONTRATAR SERVICIO DE AMBULANCIA MEDICA INMEDIATA A SEGURADOS POLIZAS AP</t>
  </si>
  <si>
    <t>CONTRATAR EL SERVICIO DE MANTENIMIENTO DE AIRES ACONDICIONADOS DE LA SUCURSAL CARTAGENA</t>
  </si>
  <si>
    <t>CONTRATAR COMPRA DE AIRES ACONDICIONADOS FALTANTES PARA REEMPLAZO</t>
  </si>
  <si>
    <t>CONTRATAR SERVICIO DE INSPECTOR DE RIESGOS PARA EXPEDICION POLIZAS RAMOS TECNICOS Y GENERALES</t>
  </si>
  <si>
    <t xml:space="preserve">CONTRATAR SERVICIO DE INSPECTOR DE RIESGOS PARA EXPEDICION POLIZAS RAMOS TECNICOS Y GENERALES </t>
  </si>
  <si>
    <t>CONTRATAR EL SERVICIO DE MANTENIMIENTO DE LA PLANTA ELECTRICA DE LA SUCURSAL CARTAGENA</t>
  </si>
  <si>
    <t>Cali</t>
  </si>
  <si>
    <t xml:space="preserve">COMPRA DE SILLAS DE OFICINA </t>
  </si>
  <si>
    <t>Carmen Eugenia Charria</t>
  </si>
  <si>
    <t xml:space="preserve"> Las sillas de los funcionarios tiene una antigüedad de 20 a 25 años 
</t>
  </si>
  <si>
    <t>COMPRA DE EQUIPO DE VIDEO CONFERENCIA</t>
  </si>
  <si>
    <t>Durante el mes se realizar 3 o 4 video conferencias con Casa Matriz y muchas veces no se aprovechan porque no tenemos la herramienta adecuada para hacerlo</t>
  </si>
  <si>
    <t>PINTURA,  ARREGLO DE CIELO RASO EN DRYWALL Y OBRA CIVIL</t>
  </si>
  <si>
    <t>REPARACIONES LOCATIVAS</t>
  </si>
  <si>
    <t>La oficina necesita el mantenimiento ya que el ultimo se realizo en el año 2016</t>
  </si>
  <si>
    <t>ADECUACIÓN DE COCINA</t>
  </si>
  <si>
    <t xml:space="preserve">La cocina tiene unos muebles muy antogüos </t>
  </si>
  <si>
    <t>MANTENIMIENTO ARCHIVO RODANTE</t>
  </si>
  <si>
    <t>Mantenimiento del CAD</t>
  </si>
  <si>
    <t>MANTENIMIENTO AIRES</t>
  </si>
  <si>
    <t>Contamos con 1 aire central y 6 mini split, mantenimiento bimensual</t>
  </si>
  <si>
    <t>MANTENIMIENTO CAFETERA, NEVERA, HORNO</t>
  </si>
  <si>
    <t>Contamos con 2 neveras, 2 hornos y 1 cafetera</t>
  </si>
  <si>
    <t>MANTENIMIENTO SILLAS</t>
  </si>
  <si>
    <t xml:space="preserve">En caso de no comprar sillas se debe realizar mantenimiento. silleteria muy antigua, sin repuestos, toca mandar hacer piesa </t>
  </si>
  <si>
    <t>MANTENIMIENTO DE LAMPARAS</t>
  </si>
  <si>
    <t>Mantenimento Trimestral</t>
  </si>
  <si>
    <t>MANTENIMIENTO DE PUESTOS DE TRABAJO</t>
  </si>
  <si>
    <t>Mantenimiento preventivo</t>
  </si>
  <si>
    <t>HONORARIOS DE INSPECCION DE RIESGOS</t>
  </si>
  <si>
    <t>Rodrigo Herrera</t>
  </si>
  <si>
    <t>Honorarios de inspectores de riesgo</t>
  </si>
  <si>
    <t>Villavicencio</t>
  </si>
  <si>
    <t>Prestacion de Servicios De Grabacion, procesamiento y Personalizacion de carnets para el ramo de accidentes Personales</t>
  </si>
  <si>
    <t>ANGELA JIMENA GUERRERO PARRADO</t>
  </si>
  <si>
    <t>Contratar el Servicio y Mantenimiento preventivo para el normal funcionamiento de los telefonos de la sucursal</t>
  </si>
  <si>
    <t>Mantenimiento de puertos de puestos de trabajo</t>
  </si>
  <si>
    <t>MEJORAS A PROPIEDADES TOMADAS EN ARRENDAMIENTO</t>
  </si>
  <si>
    <t>SERVICIO DE INSTALACION DE CORTINAS O PERSIANAS</t>
  </si>
  <si>
    <t>Contratar el servicio de Mantenimiento preventivo, correctivo (incluye suministro e instalación de repuestos) para los quince (15)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t>
  </si>
  <si>
    <t>Contratar el servicio de inspección de riesgos dentro y fuera de Villavicencio a bienes solicitados por  LA PREVISORA S.A. COMPAÑÍA DE SEGUROS Sucursal Villavicencio</t>
  </si>
  <si>
    <t>Arrendamiento Fotocopiadora</t>
  </si>
  <si>
    <t>SERVICIO DE MANTENIMIENTO AVISO PREVISORA</t>
  </si>
  <si>
    <t>Contratar el servicio de servicio de pintura y mejoras para la sucursal</t>
  </si>
  <si>
    <t>Centro de Servicios Masivos</t>
  </si>
  <si>
    <t>ADECUACIONES PRIMER PISO CASA MATRIZ</t>
  </si>
  <si>
    <t>CLAUDIA ROCIO BOHORQUEZ</t>
  </si>
  <si>
    <t>INSTALACIONES ELECTRICAS</t>
  </si>
  <si>
    <t>ORDEN DE SERVICIO GIRO DEL NEGOCIO</t>
  </si>
  <si>
    <t>ORDEN DE SERVICIO GIRO DEL NEGOCIO IMPRESIÓN CARNETS AP</t>
  </si>
  <si>
    <t>Gerencia De Servicio</t>
  </si>
  <si>
    <t>Contratación de los servicios de operación y administración del contact center de la Compañía</t>
  </si>
  <si>
    <t>Diana Paola Aragón Ramos</t>
  </si>
  <si>
    <t>CALL CENTER</t>
  </si>
  <si>
    <t>Se inicia proceso de licitación desde febrero, para garantizar tiempo suficiente de empalme, dada la complejidad del servicio.</t>
  </si>
  <si>
    <t>CONTAC CENTER ( MODALIDAD INSOURCING)</t>
  </si>
  <si>
    <t>Contratación de los servicios de consulta en línea y en bach de datos personales, información comercial y gestión de cobranza de personas juridicas.</t>
  </si>
  <si>
    <t>CONSULTORIA - BASE DE DATOS - DEMÁS GASTOS RELACIONADOS  (Ger. Servicio)</t>
  </si>
  <si>
    <t>Contratación de los servicios de administración y mantenimiento de la página www.saberseguro.com</t>
  </si>
  <si>
    <t>SISTEMA DE ADMINISTRACION FINANCIERA - SAC</t>
  </si>
  <si>
    <t>Contratación de los servicios de asesoría para la consutrucción de contenidos visuales para la divulgación de cápsulas de servicio.</t>
  </si>
  <si>
    <t>Se tomará el presupuesto del Subrubro Compras para reclasificar.</t>
  </si>
  <si>
    <t>vicepresidencia_tecnica</t>
  </si>
  <si>
    <t>Gerencia Técnica De Seguros Generales E Ingenierias</t>
  </si>
  <si>
    <t>Prestación de servicios de asistencia domiciliario a nivel nacional</t>
  </si>
  <si>
    <t>Ingrid Catherine Herrera</t>
  </si>
  <si>
    <t>ASISTENCIA EN EL HOGAR  PÓLIZAS MULTIRIESGO (C.M)</t>
  </si>
  <si>
    <t>contrato actual vence el 31/03/2020.</t>
  </si>
  <si>
    <t>Bucaramanga</t>
  </si>
  <si>
    <t>ADQUISICION E INSTALACION DE AIRES ACONDICIONADOS</t>
  </si>
  <si>
    <t>MIGUEL ANGEL CEPEDA</t>
  </si>
  <si>
    <t>CONTRATAR EL SERVICIO DE MANTENIMIENTO DE LOS AIRES ACONDCIONADOS DE LA SUCURSAL BUCARAMANGA</t>
  </si>
  <si>
    <t>CONTRATAR EL SERVICIO DE INSPECCIONES DE RIESGO PARA LOS SEGUROS GENERALES DE LA SUCURSAL BUCARAMANGA</t>
  </si>
  <si>
    <t xml:space="preserve">CONTRATAR EL SERVICIO DE ALQUILER DE LA FOTOCOPIADORA </t>
  </si>
  <si>
    <t>CONTRATAR EL SERVICIO DE CORREO CORRESPONDENCIA DE LA SUCURSAL BUCARAMANGA</t>
  </si>
  <si>
    <t>CONTRATAR EL SERVICIO DE MANTENIMIENTO Y RECARGA DE EXTINTORES DE LA SUCURSAL</t>
  </si>
  <si>
    <t>MANTENIMIENTO DE EXTINTORES</t>
  </si>
  <si>
    <t>CONTRATAR EL SERVICIO DE MANTENIMIENTO DE LAS SILLAS DE LA SUCURSAL BUCARAMANGA</t>
  </si>
  <si>
    <t>CONTRATAR MANTENIMIENTO DE EQUIPOS DE OFICINA CONMUTADOR</t>
  </si>
  <si>
    <t>EQUIPO DE OFICINA</t>
  </si>
  <si>
    <t>COMPRA DE SILLAS PARA LA SUCURSAL</t>
  </si>
  <si>
    <t>Popayán</t>
  </si>
  <si>
    <t>ELABORACION DE CARNETS PARA LAS POLIZAS DE ACCIDENTES PERSONALES DE LA SUCURSAL POPAYAN</t>
  </si>
  <si>
    <t>NORMA CRISTINA GONZALEZ MUÑOZ</t>
  </si>
  <si>
    <t xml:space="preserve">SUMINISTRO DE FOTOCOPIAS PARA LICITACIONES </t>
  </si>
  <si>
    <t xml:space="preserve">FOTOCOPIADO </t>
  </si>
  <si>
    <t xml:space="preserve">SUMINISTRO DE FOTOCOPIAS PARA EL AREA ADMINISTRATIVA </t>
  </si>
  <si>
    <t>SUMINISTRO DE FOTOCOPIAS PARA EL AREA PRODUCCION</t>
  </si>
  <si>
    <t>SERVICIO DE BIENESTAR Y SALUD OCUPACIONAL AL PERSONAL DEL MUNICIPIO DE POPAYAN EN CUMPLIMIENTO A LOS SERVICIOS ADICIONALES</t>
  </si>
  <si>
    <t>INSPECCIONES PARA RIESGOS DE LA SUCURSAL</t>
  </si>
  <si>
    <t>COMPRA DE PERSIANA PARA SALA DE JUNTAS</t>
  </si>
  <si>
    <t>ELEMENTOS VARIOS FUNGIBLES</t>
  </si>
  <si>
    <t>Florencia</t>
  </si>
  <si>
    <t>CONTRATAR EL SERVICIO DE ELABORACION E IMPRESIÓN DE CARNETS ESTUDIANTILES DE POLIZAS DE ACCIDENTES PERSONALES DE LA SUCURSAL FLORENCIA.</t>
  </si>
  <si>
    <t>DANIELA CUESTA PARRA; PROFESIONAL SUCURSAL FLORENCIA</t>
  </si>
  <si>
    <t>CONTRATAR EL SERVICIO DE  INSPECCIONES DE RIESGOS PARA SUSCRIPCION DE LA SUCURSAL FLORENCIA.</t>
  </si>
  <si>
    <t>CONTRATAR EL SERVICIO DE ALQUILER DE IMPRESORA PARA FOTOCOPIADO DE LOS DOCUMENTOS DE LAS LICITACIONES DE LA SUCURSAL FLORENCIA.</t>
  </si>
  <si>
    <t xml:space="preserve">CONTRATAR EL SERVICIO DE MANTENIMIENTO TRIMESTRAL DE LOS AIRES ACONDICIONADOS PARA LA SUCURSAL FLORENCIA </t>
  </si>
  <si>
    <t xml:space="preserve">Oficina De Prevención De Riesgos </t>
  </si>
  <si>
    <t xml:space="preserve">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La Oficina de Prevención de Riesgos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</si>
  <si>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Alonso Blanco Medina</t>
  </si>
  <si>
    <t>PREVENCIÓN DE SINIESTROS</t>
  </si>
  <si>
    <t>Contrato para Administración e Inspección de Riesgos.</t>
  </si>
  <si>
    <t>Administración de Riesgos de Responsabilidad Civil Profesional de Clínicas y Hospitales para las instituciones Hospitalarias designadas la Oficina de Responsabilidad Civil y la Oficina de Prevención de Riesgos de La Previsora S.A.</t>
  </si>
  <si>
    <t>Contrato Prevención de riesgos Médico Legal -RC Clínicas y Hospitales</t>
  </si>
  <si>
    <t>Diagnostico para transformadores mediante analisis de aceites diélectricos a los transformadores de los asegurados distrubuidos en todo el pais y que determine La Previsora.</t>
  </si>
  <si>
    <t>Contrato para Prevención de Riesgos Rotura de Maquinaria</t>
  </si>
  <si>
    <t>Prestar los servicios de administración de riesgos y control de perdidas para los diferentes productos del ramo de transportes que Previsora requiere con atención especial.</t>
  </si>
  <si>
    <t>Contrato para Administración de Riesgos Transportes</t>
  </si>
  <si>
    <t>Analisis, Inspección, pruebas, capacitación y seguimiento de los bienes asegurables y/o asegurados bajo políticas particulares que le sean suministradas por la Oficina de Prevención de Riesgos, para el ramo de automóviles.</t>
  </si>
  <si>
    <t>Contrato para Administración de Riesgos Automoviles</t>
  </si>
  <si>
    <r>
      <t xml:space="preserve">CURSO DE CERTIFICACIÓN DE TERMOGRAFOS NIVEL I BAJO GUÍA ASNT– SNT—TC—1A PRESENCIAL DICTADO EN ESPAÑOL UTILIZANDO LA PLATAFORMA TECNOLÓGICA DE LA PTA (PROFESSIONAL THERMOGRAPHERS ASSOCIATION). Sede Cota – Cundinamarca, en abril de 2020. Cuatro (4) días de 8:00 AM a 12:00 PM y 2:00 PM a 6:00 PM para un total de 32 horas. Por cada nivel. - Presentación de práctica: Cota – Cundinamarca. - un día en el mes siguiente al desarrollo del curso. Para el Profesional que lo requiere </t>
    </r>
    <r>
      <rPr>
        <b/>
        <sz val="11"/>
        <color theme="1"/>
        <rFont val="Century Gothic"/>
        <family val="2"/>
      </rPr>
      <t>EDGAR ALFONSO MORENO</t>
    </r>
    <r>
      <rPr>
        <sz val="11"/>
        <color theme="1"/>
        <rFont val="Century Gothic"/>
        <family val="2"/>
      </rPr>
      <t xml:space="preserve"> quien es uno de los inspectores de riesgos de la Oficina de Prevención.  Valor en Dolares U$D 1.850 sin IVA (TRM=3.400) = 6.290.000</t>
    </r>
  </si>
  <si>
    <t>Curso obligatoriamente requerido para desarrollo de activiades de la OPR</t>
  </si>
  <si>
    <r>
      <t xml:space="preserve">Dipolomado en </t>
    </r>
    <r>
      <rPr>
        <b/>
        <sz val="11"/>
        <color theme="1"/>
        <rFont val="Century Gothic"/>
        <family val="2"/>
      </rPr>
      <t xml:space="preserve">OPCI </t>
    </r>
    <r>
      <rPr>
        <sz val="11"/>
        <color theme="1"/>
        <rFont val="Century Gothic"/>
        <family val="2"/>
      </rPr>
      <t xml:space="preserve">(Organización Ibero Americana Contra Incendios ) para la profesional que lo requiere </t>
    </r>
    <r>
      <rPr>
        <b/>
        <sz val="11"/>
        <color theme="1"/>
        <rFont val="Century Gothic"/>
        <family val="2"/>
      </rPr>
      <t>YURY XIMENA CORONEL AREVALO</t>
    </r>
    <r>
      <rPr>
        <sz val="11"/>
        <color theme="1"/>
        <rFont val="Century Gothic"/>
        <family val="2"/>
      </rPr>
      <t>. Protección Contra Incendios, Bogotá OPCI. Del 20 de agosto a 30 de noviembre de 2020. El diplomado tendrá una duración de 158 horas académicas, desarrolladas. en 13 módulos,12 con una duración de 12 horas y uno de 14 horas.  Horario: Viernes: 17:00 a 21:30 horas  -  Sábado: 08:00 am a 16:00</t>
    </r>
  </si>
  <si>
    <t>Armenia</t>
  </si>
  <si>
    <t>Mantenimiento Aires Acondicionados</t>
  </si>
  <si>
    <t>DARIO ALONSO MARIN PELAEZ</t>
  </si>
  <si>
    <t>Arrendamiento bodega sótano coop</t>
  </si>
  <si>
    <t>DEPRECIACION</t>
  </si>
  <si>
    <t>Arrendamiento parqueadero funcionarios</t>
  </si>
  <si>
    <t>dependemos del vr aprobando por Bogota. Esto es supuesto.</t>
  </si>
  <si>
    <t>Inspeccion de riesgos para asegurar predios suc Armenia</t>
  </si>
  <si>
    <t>vicepresidencia_financiera</t>
  </si>
  <si>
    <t>Gerencia De Planeacion Financiera</t>
  </si>
  <si>
    <t>Contratar una firma consultora que realice la revisión, estudio, análisis, evaluación y propuesta para la selección del ERP Financiero.</t>
  </si>
  <si>
    <t>CLAUDIA MILENA SANTAMARÍA - JUAN CAMILO PACHECO</t>
  </si>
  <si>
    <t>ERP FINANCIERO</t>
  </si>
  <si>
    <t>Servicios profesionales para la revisión y actualización de la calificación de “Fortaleza Financiera” de LA PREVISORA S.A., de acuerdo con lo establecido en las metodologías debidamente aprobadas y con la regulación vigente.</t>
  </si>
  <si>
    <t>CLAUDIA MILENA SANTAMARÍA - CAROLINA GUACANEME</t>
  </si>
  <si>
    <t>CALIFICACION DE LA FORTALEZA FINANCIERA</t>
  </si>
  <si>
    <t xml:space="preserve">Gerencia De Cartera </t>
  </si>
  <si>
    <t>Consulta centrales de riesgo</t>
  </si>
  <si>
    <t>MA. CRISTINA GONZALEZ</t>
  </si>
  <si>
    <t>CONSULTORIA - BASE DE DATOS - DEMÁS GASTOS RELACIONADOS  (Ger. Cartera)</t>
  </si>
  <si>
    <t>Prorroga 2020 en proceso. Este contrato involucra varias áreas de la compañía.</t>
  </si>
  <si>
    <t>Gestion de cobranza</t>
  </si>
  <si>
    <t>SERVICIO ESPECIALIZADO GESTION DE COBRANZA</t>
  </si>
  <si>
    <t>En proceso de legalización nuevo contrato</t>
  </si>
  <si>
    <t xml:space="preserve">Gerencia De Inversiones </t>
  </si>
  <si>
    <t xml:space="preserve">Servicios de custodia de valores
</t>
  </si>
  <si>
    <t>Maria Carolina Rodriguez</t>
  </si>
  <si>
    <t>CUSTODIA DE TÍTULOS (ITAÚ)</t>
  </si>
  <si>
    <t xml:space="preserve">Acuerdos de Inversiones
</t>
  </si>
  <si>
    <t>ASESORÍA JURIDICA CONTRATOS INVERSIONES</t>
  </si>
  <si>
    <t>Gerencia Contable Y Tributaria</t>
  </si>
  <si>
    <t>Servicios especializados en consultoría en Normas Internacionales de Información Financiera NIIF, teniendo en cuenta que ante los diferentes cambios del marco normativo de las Normas Internacionales de Información Financiera NIIF, se requieren expertos en interpretación y análisis de dichas normas que orienten a LA PREVISORA S.A. a tomar la mejor decisión, así como mantener actualizada a la Compañía de la nueva normatividad que pueda afectar directa o indirectamente (Ej. Solvencia II). Igualmente se requiere apoyo para atención de requerimientos realizados por los entes de vigilancia y control y capacitación para reforzamiento o nuevas normas a los funcionarios de la Compañía. Se estima que la contratación se hará por horas consumidas con un máximo de horas de 240 horas.</t>
  </si>
  <si>
    <t>OLGA INES SARMIENTO SÁNCHEZ</t>
  </si>
  <si>
    <t>NIIF</t>
  </si>
  <si>
    <t>Está en proceso de Estudio de mercado</t>
  </si>
  <si>
    <t>Subgerencia de Impuestos</t>
  </si>
  <si>
    <t>Contratar y/o prorrogar los servicios de asesoría permanente en materia tributaria aplicable a los Impuestos nacionales y municipales para LA PREVISORA S.A. Así como el servicio de  soporte para la Gerencia Contable y Tributaria de LA PREVISORA S.A. en los procesos de planeación, supervisión y revisión de la declaración de renta y complementarios, correspondientes a los años gravables 2020 y 2021, brindar apoyo en la contestación de requerimientos realizados por los entes de control a nivel interno y externo.</t>
  </si>
  <si>
    <t>RICARDO RODRIGUEZ</t>
  </si>
  <si>
    <t>ASESORIAS  TRIBUTARIAS Y/O REVISIÓN DE RENTA</t>
  </si>
  <si>
    <t>Se realizará los trámites de estudio de mercado y contratación a principios del año 2020.</t>
  </si>
  <si>
    <t>Centro Empresarial Corporativo</t>
  </si>
  <si>
    <t xml:space="preserve">Prestar los servicios de inspección de los bienes asegurables y/o asegurados y/o a prestar el servicio de administración de riesgos y control de pérdidas de riesgos en curso y/o por suscribir asignados por LA PREVISORA S.A. bajo políticas particulares que le sean suministradas por parte de la sucursal Centro Empresarial Corporativo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</si>
  <si>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JOSE JAVIER SANCHEZ GONZALEZ</t>
  </si>
  <si>
    <t xml:space="preserve">Prestar los servicios de  administración de riesgos y control de pérdidas de riesgos en curso y/o por suscribir asignados por LA PREVISORA S.A. bajo políticas particulares que le sean suministradas por parte de la sucursal Centro Empresarial Corporativo de LA PREVISORA S.A., cumpliendo con lo indicado en el Manual de Políticas, Normas y Procedimientos de suscripción de cada uno de los ramos y con el Manual de Políticas de Inspección de Riesgos  que permita establecer parámetros de calidad y asegurabilidad en la suscripción de negocios. </t>
  </si>
  <si>
    <t>Con el objeto de llevar a cabo un programa de ubicación y rastreo para vehiculos SparK Life programa Chevyplan</t>
  </si>
  <si>
    <t>Con el objeto de contratar los servicios de mantenimiento preventivo y correctivo para los equipos de fotocopiado y scanner</t>
  </si>
  <si>
    <t>Montería</t>
  </si>
  <si>
    <t>MANTENIMIENTOS AIRES ACONDICIONADOS</t>
  </si>
  <si>
    <t>PATRICIA MORALES EXT4101</t>
  </si>
  <si>
    <t>SERVICIO DE PARQUEADERO DE LOS VEHICULOS DE LOS FUNCIONARIOS DE LA SUCURSAL</t>
  </si>
  <si>
    <t>INSPECCION DE RIESGOS A BIENES ASEGURABLES</t>
  </si>
  <si>
    <t>IMPRESIÓN DE CARNETS ESTUDIANTILES</t>
  </si>
  <si>
    <t>MANTENIMIENTO Y REPARACION DE KIT DE IMPRESORA</t>
  </si>
  <si>
    <t>MANTENIMIENTO DE AVISO LUMINOSO</t>
  </si>
  <si>
    <t>PINTURA GENERAL DE LA OFICINA</t>
  </si>
  <si>
    <t>COMPRA Y RECARGA DE EXTINTORES</t>
  </si>
  <si>
    <t>Medellin</t>
  </si>
  <si>
    <t>INSPECCION DE RIESGOS DE SEGUROS GENERALES</t>
  </si>
  <si>
    <t xml:space="preserve">ANA CRISTINA ARBOLEDA </t>
  </si>
  <si>
    <t xml:space="preserve">Para el caso de las inspecciones de riesgos se requeiren 4 firmas cada una por este mismo valor </t>
  </si>
  <si>
    <t xml:space="preserve">ALQUILER OUTSOURCING FOTOCOPIADO </t>
  </si>
  <si>
    <t xml:space="preserve">MANTENIMIENTO PREVENTIVO Y CORRECTIVO PLANTA TELEFONICA </t>
  </si>
  <si>
    <t>Para este caso debemos realizar estudio de mercado pues desconocemos los precios para el mantenimiento  de la nueva planta telefonica</t>
  </si>
  <si>
    <t xml:space="preserve">MANTENIMIENTO PREVENTIVO Y CORRECTIVO AIRE ACONDICIONADO </t>
  </si>
  <si>
    <t xml:space="preserve">ADECUACION (PINTURA Y DEMAS PENDIENTES) OFICINA FRONT MEDELLIN </t>
  </si>
  <si>
    <t>Para el presupuesto de este rubro se informo al area de recursos fisicos para incluirlo en el presupuesto 2020 por lo cual desconocemos el valor que sera autorizado, es de anotar que en esta cotizacion se esta incluyendo el area de indemnizaciones</t>
  </si>
  <si>
    <t xml:space="preserve">INSTALACION PUERTA VIDRIO TEMPLADO AUDITORIO </t>
  </si>
  <si>
    <t xml:space="preserve">MANTENIMIENTO DE MUEBLES </t>
  </si>
  <si>
    <t>Pereira</t>
  </si>
  <si>
    <t>INSPECCIONES DE RIESGOS</t>
  </si>
  <si>
    <t>NIRAY MAURICIO OCAMPO HERNANDEZ</t>
  </si>
  <si>
    <t>ARRENDAMIENTOS OFICINA</t>
  </si>
  <si>
    <t>JOSE ELIAS OVIEDO MURILLO</t>
  </si>
  <si>
    <t>PARQUEADEROS FUNCIONARIOS</t>
  </si>
  <si>
    <t>COMPRA SILLAS FUNCIONARIOS</t>
  </si>
  <si>
    <t>COMPRA BLACKOUT</t>
  </si>
  <si>
    <t>Gerencia De Actuaria</t>
  </si>
  <si>
    <t>Análisis y revisión de supuestos actuariales para el cálculo del pasivo pensional y beneficios a empleados bajo normatividad NIIF.</t>
  </si>
  <si>
    <t>José Miguel Valbuena</t>
  </si>
  <si>
    <t>SERVICIOS ACTUARIALES ESPECIALIZADOS</t>
  </si>
  <si>
    <t>Gerencia Técnica De Automóviles</t>
  </si>
  <si>
    <t>Prestación de servicios de asistencia vehícular a nivel nacional</t>
  </si>
  <si>
    <t>Cristhian Julian Mendez Maceto</t>
  </si>
  <si>
    <t>ASISTENCIA VEHICULAR Y JURIDICA (C.M)</t>
  </si>
  <si>
    <t xml:space="preserve">Subgerencia De Recursos Físicos </t>
  </si>
  <si>
    <t xml:space="preserve">Gasolina planta eléctrica y vehículos. Colombia Compra Eficiente. </t>
  </si>
  <si>
    <t>MARTHA ISABEL PUERTO</t>
  </si>
  <si>
    <t>MANTENIMIENTO Y REPARACIONES VEHICULOS DE LA COMPAÑÍA</t>
  </si>
  <si>
    <t>Suscripcion Primera Página</t>
  </si>
  <si>
    <t>PRIMERAPAGINA COLOMBIA</t>
  </si>
  <si>
    <t>Suministro obras legis</t>
  </si>
  <si>
    <t>LEGIS</t>
  </si>
  <si>
    <t>Contratar el suministro para  los funcionarios y visitantes de Casa Matriz las bebidas hidratantes.</t>
  </si>
  <si>
    <t>SUMINISTRO DE GASEOSAS Y BEBIDAS HIDRATANTES</t>
  </si>
  <si>
    <t>Realizar  el servicio de mantenimiento puertas de seguridad y avisos luminosos de las sedes ubicadas en la ciudad de Bogotá.</t>
  </si>
  <si>
    <t>Mantenimiento técnico preventivo y correctivo ascensores ubicados en el edificio de Casa Matriz</t>
  </si>
  <si>
    <t>MANTENIMIENTO DE ASCENSORES</t>
  </si>
  <si>
    <t>Contratar el servicio de fotocopias para todas las dependencias de Casa Matriz</t>
  </si>
  <si>
    <t>SERVICIO DE FOTOCOPIADO ESPECIALIZADO</t>
  </si>
  <si>
    <t>Contratar la revisión y recargue de los extintores de Casa Matriz</t>
  </si>
  <si>
    <t>Contratar la compra de extintores 2020</t>
  </si>
  <si>
    <t>LA COMPRA ES POR UNA SOLA VEZ</t>
  </si>
  <si>
    <t>Contratar la recertificación del transporte vertical y puertas electricas de Casa Matriz</t>
  </si>
  <si>
    <t>GASTOS NOTARIALES</t>
  </si>
  <si>
    <t>Contratación mantenimiento sistema de bombeo inyectores y extractores</t>
  </si>
  <si>
    <t>Se esta presentando la suma de $ 23.348.976 toda vez que corresponde a un periodo de 2 años</t>
  </si>
  <si>
    <t>Contratacion mantenimiento preventivo y correctivo sistema de deteccion de incendio y cambio de agente limpio centro de computo</t>
  </si>
  <si>
    <t>Para la vigencia 2020 se le suma el valor del mantenimiento con el cambio de agente, para los años siguientes unicamente el valor del mantenimiento</t>
  </si>
  <si>
    <t>Contratar el mantenimiento preventivo y correctivo del conmutador</t>
  </si>
  <si>
    <t>Contratar el mantenimiento preventivo y correctvo aires acondicionados</t>
  </si>
  <si>
    <t>Contratar el mantenimiento preventivo y correctivo equipos medicos</t>
  </si>
  <si>
    <t>Contratar el mantenimiento preventivo y correctivo de los vehiculos de la Compañía</t>
  </si>
  <si>
    <t>Contratar el mantenimiento de las maquinas de café y la compra de termos</t>
  </si>
  <si>
    <t>Contratar los gasto notariales para las diferentes dependencias de casa matriz</t>
  </si>
  <si>
    <t>Rermodelacion y reparaciones locativas para Casa Matriz y Sucursales</t>
  </si>
  <si>
    <t xml:space="preserve">THELMIRA NUÑEZ </t>
  </si>
  <si>
    <t>REMODELACION</t>
  </si>
  <si>
    <t>Adquisición Activos para Casa Matriz y Sucursales</t>
  </si>
  <si>
    <t>ADQ. DE ACTIVOS FIJOS NECESIDADES CASA MATRIZ</t>
  </si>
  <si>
    <t>Gestiones, tramites, cotizaciones y artes para la publicación de avisos de prensa en diarios de amplia circulación nacional.</t>
  </si>
  <si>
    <t>DIANA PATRICIA MARTINEZ</t>
  </si>
  <si>
    <t>PUBLICACIONES AVISOS DE PRENSA</t>
  </si>
  <si>
    <t>Suministro y distribución continua de herramientas, materiales de construcción, materiales eléctricos y de ferretería</t>
  </si>
  <si>
    <t>PROVEEDURIA SUMINISTRO DE ELEMENTOS FUNGIBLES</t>
  </si>
  <si>
    <t>Suministro de café para Casa Matriz y sucursales</t>
  </si>
  <si>
    <t>PROVEEDURIA ELEMENTOS DE  CAFETERIA</t>
  </si>
  <si>
    <t>Contratar avalúos de los inmuebles de las compañía bajo normas NIIF</t>
  </si>
  <si>
    <t>SANDRA PATRICIA GONZÁLEZ BELLO</t>
  </si>
  <si>
    <t>HONORARIOS POR AVALUOS</t>
  </si>
  <si>
    <t>Contratar el servicio de Auditoría de seguimiento de Certificación al Sistema de Gestión Ambiental.</t>
  </si>
  <si>
    <t>ASESORIA Y CERTIFICACION DEL SISTEMA DE GESTION AMBIENTAL</t>
  </si>
  <si>
    <t>Tunja</t>
  </si>
  <si>
    <t>HORNO MICROONDAS</t>
  </si>
  <si>
    <t>MARIA LEONOR MONTOYA AVELLA</t>
  </si>
  <si>
    <t>NECESIDAD DE LA SUCURSAL POR AJUSTE CAMBIO DE HORARIO</t>
  </si>
  <si>
    <t>MESA PLEGABLE COMEDOR</t>
  </si>
  <si>
    <t>ESCANER</t>
  </si>
  <si>
    <t>NECESIDAD DE LA SUCURSAL PARA EL AREA DE LICITACIONES</t>
  </si>
  <si>
    <t>vicepresidencia_juridica</t>
  </si>
  <si>
    <t xml:space="preserve">Gerencia De Procesos Judiciales </t>
  </si>
  <si>
    <t>Atención evento de capacitación abogados internos y externos a realizarse el 31 de enero de 2020</t>
  </si>
  <si>
    <t>CARLOS GUILLEN</t>
  </si>
  <si>
    <t>OTRAS CAPACITACIONES A CLIENTES EXTERNOS E INTERMEDIARIOS</t>
  </si>
  <si>
    <t>Este servicio se encuentra contratado desde el 2019 (Se aplazó por alteración del orden público para la fecha prevista inicialmente)</t>
  </si>
  <si>
    <t>Atención evento de capacitación abogados internos y externos a realizarse en el mes de noviembre de 2020</t>
  </si>
  <si>
    <t>GINA PATRICIA CORTÉS</t>
  </si>
  <si>
    <t xml:space="preserve">Gerencia Jurídica </t>
  </si>
  <si>
    <t>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t>
  </si>
  <si>
    <t>MARIBEL SANDOVAL</t>
  </si>
  <si>
    <t>SUSCRIPCIÓN INFORMACION Y ACTUALIZACIÓN JURIDICA</t>
  </si>
  <si>
    <t>Valor total del contrato $1.258.008 iva incluído</t>
  </si>
  <si>
    <t>Prestación de servicios profesionales para realizar el trámite de registros y renovaciones de marcas de La Previsora ante la Superintendencia de Industria y Comercio.</t>
  </si>
  <si>
    <t>PRESTACIÓN DE SERVICIOS - GER. JURIDICA</t>
  </si>
  <si>
    <t>Valor total del contrato $25.378.408 Iva incluido</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</si>
  <si>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</si>
  <si>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Valor total del contrato $50.433.152 Iva incluido</t>
  </si>
  <si>
    <t>Prestación de Servicios Profesionales/ Asesorías Jurídicas para apoyo en conceptos jurídicos/asesorías.</t>
  </si>
  <si>
    <t>Aquí se incluyen las contrataciones que surjan a demanda de los conceptos. En este momento no se puede determinar el proveedor ni los costos precisos</t>
  </si>
  <si>
    <t>Regional Estatal</t>
  </si>
  <si>
    <t>Prestar el servicio de inspección a riesgos y bienes asegurables en diferentes sectores de la economía y especialmente en el sector público.</t>
  </si>
  <si>
    <t>MARLY JOHANA PINEDA M</t>
  </si>
  <si>
    <t>Se estima contratar 4 firmas de inspección, estamos en el proceso de invitación</t>
  </si>
  <si>
    <t>Contratar Suministro de agua en botellón de 20 Litros  para la Sucursal Estatal.</t>
  </si>
  <si>
    <t>Contratar el servicio de grabación, procesamiento y personalización de carnets para el ramo de accidentes personales, según listado de asegurados entregados por Previsora Seguros.</t>
  </si>
  <si>
    <t>Digitación de pólizas y/o formularios en el Ministerio de Defensa Nacional</t>
  </si>
  <si>
    <t>Contratar servicio fotocopiado y escaner</t>
  </si>
  <si>
    <t>Pendiente definir</t>
  </si>
  <si>
    <t>Pasto</t>
  </si>
  <si>
    <t>INSPECCION DE RIESGOS</t>
  </si>
  <si>
    <t>OSCAR IVAN ESTRA PORTILLA</t>
  </si>
  <si>
    <t>MANTENIMIENTO EQUIPOS DE OFICINA</t>
  </si>
  <si>
    <t>Subgerencia De Licitaciones</t>
  </si>
  <si>
    <t xml:space="preserve">86101713
</t>
  </si>
  <si>
    <r>
      <rPr>
        <b/>
        <sz val="11"/>
        <rFont val="Century Gothic"/>
        <family val="2"/>
      </rPr>
      <t>OBJETO DEL CONTRATO</t>
    </r>
    <r>
      <rPr>
        <sz val="11"/>
        <rFont val="Century Gothic"/>
        <family val="2"/>
      </rPr>
      <t xml:space="preserve">
EL PROVEEDOR se compromete con LA PREVISORA S.A. a prestar su servicio profesional de abogado especialista en contratación estatal y privada, brindando asistencia y representando a LA PREVISORA S.A. en los procesos licitatorios y/o concursos de selección regidos por el estatuto general de la contratación pública, por normas especiales, por las normas de derecho privado vigentes, y aquellas normas que en el desarrollo de este contrato sean publicadas y regulen el objeto u otra obligacion o contenido de este contrato, el los cuales LA PREVISORA S.A. participe como oferente, proponente y/o tenga algún interés, sin consideración a la cuantía y en el territorio nacional.
</t>
    </r>
  </si>
  <si>
    <t xml:space="preserve">Nancy Elizabeth Silva Delgado </t>
  </si>
  <si>
    <t>HONORARIOS ASESORIAS JURIDICAS</t>
  </si>
  <si>
    <t>Toda vez que el contrato 016-2019 celebrado con Veritas Colombia Consultores S.A.S. vence el dia 27 de diciembre de 2020. Se reporta al comite la presente contratacion por cuatro (5) dias correspondientes al año 2020 por valor de ($ 2.162.500) sin IVA y 365 dias corespondientes al año 2021 por valor de ($ 155.700.000) sin IVA, sin embargo aun no se tiene la certeza de si se debe realizar una nueva contratacion o prorrogar dicho contrato, ya que esto sera determinado por el comite segun la viabilidad o conveniencia que se determine para el presente, acorde con el resultado que arroje el estudio de mercado verificando la mejor opcion para la compañia. 
Adicionalmente se informa que el valor presupuestado esta basado en el valor del contrato actual con un incremento del 3.8 % correspondiente al IPC con corte a diciembre de 2019. Adicional al valor total del contrato incluido IVA ($ 187.856.375) por concepto de Honorarios distribuidos en los doce meses de la siguiente manera: un valor fijo mensual por ($ 15.440.250) incluido IVA, y por concepto de Gastos de Viaje se reporta un valor total de ($ 50.033.785) el cual no genera IVA., para un valor total del contrato de ($ 237.890.160) Incluido IVA</t>
  </si>
  <si>
    <t xml:space="preserve">Suscripcion al servicio de informacion juridica www.contratacionenlinea.co para el suministro de informacion especializada en contratacion y procedimiento administrativoestatal </t>
  </si>
  <si>
    <t>BOLETIN DE LICITACIONES</t>
  </si>
  <si>
    <t>Se solicita revisar la convenencia de realizar una nueva contratacion o prorrogar la orden de servicio existe acorde con el resultado que arroje el estudio de mercado verificando la conveniencia para la compañia.
Adicionalmente se informa que el valor presupuestado para el año 2020 es de $ 1.392.000 mas $ 264.480 de IVA</t>
  </si>
  <si>
    <t xml:space="preserve">Oficina De Mercadeo Y Publicidad </t>
  </si>
  <si>
    <t xml:space="preserve">Servicios especializados en Mercadeo 360° para la administración de canales online/offline y para el fortalecimiento de la estrategia comercial de LA PREVISORA S.A. </t>
  </si>
  <si>
    <t>ANDRÉS FELIPE PEREZ CARDOZO</t>
  </si>
  <si>
    <t>GASTOS AGENCIAS</t>
  </si>
  <si>
    <t>CONTRATO N° 055-2019 FIRMADO EL 20/12/2019</t>
  </si>
  <si>
    <t>ASESORIAS EN ESTRATEGIAS INTEGRALES DE COMUNICACIÓN</t>
  </si>
  <si>
    <t>GASTOS DE MERCADEO</t>
  </si>
  <si>
    <t xml:space="preserve">Elaboración, producción y suministro de piezas gráficas impresas correspondientes al material publicitario y merchandising derivado de la estrategia de mercadeo y comunicación de la La Previsora S.A. </t>
  </si>
  <si>
    <t>ADRIANA CUBILLOS PONCE</t>
  </si>
  <si>
    <t>En proceso de selección de proveedor</t>
  </si>
  <si>
    <t>Servicios de logística consistente en el suministro de tiquetes aéreos nacionales, transporte terrestre, traslados, alojamiento, alimentación, alquiler espacios y demás servicios para la realización de los comités de gestión que se realicen en el año 2020.</t>
  </si>
  <si>
    <t>GTOS COMITÉ DE GESTIÓN</t>
  </si>
  <si>
    <t>Suminsitro, marcación y logística de distribución de productos promocionales a las oficinas y sucursales de LA PREVISORA S.A., a nivel nacional, para promocionar marca y los productos de la Cía.</t>
  </si>
  <si>
    <t>SANDRA JANET RAMÍREZ</t>
  </si>
  <si>
    <t>MATERIAL PROMOCIONAL</t>
  </si>
  <si>
    <t>Mocoa</t>
  </si>
  <si>
    <t>mantenimiento aires acondisionados</t>
  </si>
  <si>
    <t>GERMAN ELIAS PARRA G</t>
  </si>
  <si>
    <t>mantenimiento planta electrica</t>
  </si>
  <si>
    <t>mantenimiento aviso luminoso</t>
  </si>
  <si>
    <t>Gerencia de Sucursales</t>
  </si>
  <si>
    <t>“Contratar una agencia de viajes que preste los servicios de suministro de tiquetes aéreos nacionales e internacionales, alojamiento, alimentación, desplazamientos terrestres, asesoría y trámites conexos con este tipo de servicios.”</t>
  </si>
  <si>
    <t>SANDRA PATRICIA ROA SARMIENTO</t>
  </si>
  <si>
    <t>Se encuentra en etapa de estudio de mercado</t>
  </si>
  <si>
    <t>PREMIOS POR CONCURSOS INTERNOS COMERCIALES</t>
  </si>
  <si>
    <t>EL PROVEEDOR, se compromete a la prestación de servicios para diseñar, estructurar, desarrollar e implementar los programas de formación definidos por LA PREVISORA S.A., los cuales están contenidos en la Oferta de formación y permiten que se garantice su implementación a nivel nacional para los aliados estratégicos vinculados a LA PREVISORA S.A.  y con los cuales se contribuye con el desarrollo organizacional. 
Con el fin de dar cumplimiento al requisito de idoneidad indicado en el decreto 2555de 2010 articulo 2.30.1.1.3, ratificado y ampliado a las personas vinculadas en la circular 050 de 2015 de la Superintendencia Financiera</t>
  </si>
  <si>
    <t>Dar cumplimiento a la circular 050 de 2015 de la Superintendencia Financiera de Colombia, se requiere la prorroga No. 1 del contrato 92000-2017-138, el cual contempla el mantenimiento del aplicativo e infraestructura tecnológica del Sistema Unificado de Consulta de Intermediarios de Seguros - SUCIS</t>
  </si>
  <si>
    <t>Contrato vigente termina el 30/06/2020</t>
  </si>
  <si>
    <t xml:space="preserve">EL PROVEEDOR se compromete con LA PREVISORA S.A. a prestar el servicio de implementación de programas de fidelización e incentivos a través del diseño, ejecución y puesta en operación de una plataforma on line que contenga un amplio catálogo de productos y servicios, dirigida a la fuerza de ventas de LA PREVISORA S.A. a nivel nacional. </t>
  </si>
  <si>
    <t>PLAN DE INCENTIVOS PREVISIONARIOS</t>
  </si>
  <si>
    <t>presidencia</t>
  </si>
  <si>
    <t>Gerencia De Riesgo</t>
  </si>
  <si>
    <t>Prestación de servicios profesionales a través de personal especializado como Oficial de Seguridad de la Información, para planear, controlar, dirigir y realizar actividades para la gestión, mejora y madurez del Sistema de Gestión de Seguridad de la Información (SGSI) y Cyberseguridad de la Compañía</t>
  </si>
  <si>
    <t>Sandra Cediel</t>
  </si>
  <si>
    <t>SEGURIDAD DE LA INFORMACION - G. RIESGO</t>
  </si>
  <si>
    <t xml:space="preserve">Permitir acceso vía web para la consulta de bases de datos de información dispuesta por organismos nacionales e internacionales y obtener información de personas con antecedentes delictivos asociados al LA/FT. </t>
  </si>
  <si>
    <t>Carolina Osorio</t>
  </si>
  <si>
    <t>SUSCRIPCIÓN BASE DE DATOS PARA LISTA DE RIESGOS</t>
  </si>
  <si>
    <t>Servicios requeridos para realizar el análisis de los casos conocidos a través de la línea ética</t>
  </si>
  <si>
    <t>Inés Nieto</t>
  </si>
  <si>
    <t>PLAN ANTIFRAUDE</t>
  </si>
  <si>
    <t>Contratar el servicio para el diligenciamiento del formulario de conocimiento del cliente de manera virtual, realizando las validaciones de identidad e integración con SISE</t>
  </si>
  <si>
    <t>SARLAFT DIGITAL</t>
  </si>
  <si>
    <t xml:space="preserve">EL PROVEEDOR se compromete con LA PREVISORA S.A., a prestar el servicio de acompañamiento y asesoría en la planeación y ejecución de las pruebas de los procedimientos de recuperación definidos dentro del Plan de Continuidad del Negocio </t>
  </si>
  <si>
    <t>PLAN DE CONTINUIDAD DEL NEGOCIO (PCN)</t>
  </si>
  <si>
    <t>Cúcuta</t>
  </si>
  <si>
    <t>_FOTOCOPIAS</t>
  </si>
  <si>
    <t>Jorge barajas</t>
  </si>
  <si>
    <t>SE REALIZA POR 12 MESES, POR CENTRALIZAR ESTE OBJETO.</t>
  </si>
  <si>
    <t>_MANTENIMIENTO_Y_REPARACIONES_MUEBLES_ENSERES_Y_OTROS</t>
  </si>
  <si>
    <t>MANTENIEMIENTO TRIMESTRAL</t>
  </si>
  <si>
    <t>_MANTENIMIENTO_Y_REPARACIONES_EQUIPO_DE_OFICINA</t>
  </si>
  <si>
    <t>MANTENIEMIENTO EQUIPOS</t>
  </si>
  <si>
    <t>_GASTOS_DE_EMISION_DE_POLIZAS</t>
  </si>
  <si>
    <t>_AUXILIO_APARCADERO</t>
  </si>
  <si>
    <t>Reparaciones electricas</t>
  </si>
  <si>
    <t xml:space="preserve">Gerencia De Canales </t>
  </si>
  <si>
    <t>Material promocional para la activación de canales de comercialización</t>
  </si>
  <si>
    <t>Sandra Milena Peña T</t>
  </si>
  <si>
    <t>AVISOS, ELEMENTOS Y MATERIAL PUBLICITARIO</t>
  </si>
  <si>
    <t xml:space="preserve">Modelo de Corresponsalias </t>
  </si>
  <si>
    <t>MODELO DE CORRESPONSALIAS</t>
  </si>
  <si>
    <t>Modelo de comercialización Función Pública</t>
  </si>
  <si>
    <t>MODELO COMERCIALIZACIÓN FUNCIÓN PUBLICA</t>
  </si>
  <si>
    <t>Gerencia Técnica De Seguros Patrimoniales Y Vida</t>
  </si>
  <si>
    <t>Contratación de Red Medica para atender eventos por Accidente o Enferemedad</t>
  </si>
  <si>
    <t>ADRIAN PEÑA</t>
  </si>
  <si>
    <t>ASISTENCIA PÓLIZAS VIDA Y AP</t>
  </si>
  <si>
    <t>Se encuentra en proceso de Planeación y Estudio de Mercado. No se tiene un presupuesto oficial, este modelo debe ser aprobado en junta Directiva. Este servicio no aplica IVA al tratarse de un Servicio de Salud</t>
  </si>
  <si>
    <t>Contratacón Asistencia personas</t>
  </si>
  <si>
    <t>Objetivo: Contribuir en el mejoramiento de las capacidades, conocimientos, competencias y calidad de vida de los servidores de la Previsora S.A., planeando, desarrollando y evaluando la gestión del Talento Humano, a través de las estrategias establecidas para cada una de las etapas del ciclo de vida laboral de nuestros colaboradores y orientándolos al cumplimiento de los objetivos y metas de la Organización. De conformidad con la naturaleza Jurídica de esta Compañía y su régimen de personal, la Planeación Estratégica del Talento Humano contempla: el El Plan Institucional de Capacitación, el Plan de Incentivos institucionales y el Plan de Seguridad y Salud en el Trabajo.
Política MIPG: Gestión Estratégica del Talento Humano</t>
  </si>
  <si>
    <t>Plan de Formación 2020</t>
  </si>
  <si>
    <t>CRECIENDO - UNIVERSIDAD PREVISORA</t>
  </si>
  <si>
    <r>
      <t xml:space="preserve">Objetivo: </t>
    </r>
    <r>
      <rPr>
        <sz val="10"/>
        <rFont val="Estrangelo Edessa"/>
      </rPr>
      <t>Generar en la Compañía el crecimiento profesional de los colaboradores, el aumento en los niveles de productividad, el cumplimiento de metas y objetivos individuales a través de mecanismos para la formación, capacitación, definición, medición, desarrollo de metas y competencias individuales, así como la generación de planes de acción para el desarrollo organizacional de la Compañía.</t>
    </r>
  </si>
  <si>
    <t>Facultad</t>
  </si>
  <si>
    <t>Programa</t>
  </si>
  <si>
    <t xml:space="preserve">Objetivo </t>
  </si>
  <si>
    <t>Formador</t>
  </si>
  <si>
    <t>Modalidad</t>
  </si>
  <si>
    <t xml:space="preserve">Población a Impactar </t>
  </si>
  <si>
    <t># de Grupos</t>
  </si>
  <si>
    <t xml:space="preserve">CRONOGRAMA </t>
  </si>
  <si>
    <t>ALISTAMIENTO (Actividades de Preparación)</t>
  </si>
  <si>
    <t>EJECUCIÓN ACADÉMICA</t>
  </si>
  <si>
    <t>CAPACIDADES MEDULARES</t>
  </si>
  <si>
    <t xml:space="preserve">Curso Básico de Seguros </t>
  </si>
  <si>
    <t>Conceptualización de aspectos  básicos del sector asegurador y productos previsora</t>
  </si>
  <si>
    <t>Previsora</t>
  </si>
  <si>
    <t xml:space="preserve">Virtual </t>
  </si>
  <si>
    <t>Obligatorio</t>
  </si>
  <si>
    <t xml:space="preserve">Funcionarios Nivel Nal. </t>
  </si>
  <si>
    <t>Grupos (2) x año</t>
  </si>
  <si>
    <t>Febrero a Marzo</t>
  </si>
  <si>
    <t>Abril a Noviembre</t>
  </si>
  <si>
    <t xml:space="preserve">Curso de Excel </t>
  </si>
  <si>
    <t xml:space="preserve">Fortalecer habilidades ofimáticas </t>
  </si>
  <si>
    <t>Proveedor</t>
  </si>
  <si>
    <t xml:space="preserve">
 Línea</t>
  </si>
  <si>
    <t>Oferta</t>
  </si>
  <si>
    <t xml:space="preserve"> Grupos (5) x año</t>
  </si>
  <si>
    <t>Enero a Marzo</t>
  </si>
  <si>
    <t xml:space="preserve">Curso de Redacción y Ortografia </t>
  </si>
  <si>
    <t xml:space="preserve">Fortalecer habilidades para la adecuada redacción de textos </t>
  </si>
  <si>
    <t>Único</t>
  </si>
  <si>
    <t>Enero a Mayo</t>
  </si>
  <si>
    <t>Junio a Julio</t>
  </si>
  <si>
    <t>Presentaciones Efectivas</t>
  </si>
  <si>
    <t>Brindar herramientas  para  la realización de  presentaciones claras, concisas y efectivas</t>
  </si>
  <si>
    <t>Agosto a Octubre</t>
  </si>
  <si>
    <t>Transformación Digital               (Implementación Office 365)</t>
  </si>
  <si>
    <t xml:space="preserve">Implementación del proyecto a nivel nacional </t>
  </si>
  <si>
    <t>Grupos  formación a nivel nacional</t>
  </si>
  <si>
    <t>Enero a Junio</t>
  </si>
  <si>
    <t>Junio a Noviembre</t>
  </si>
  <si>
    <t>Capacitaciones Sistema de Gestión de Salud y Seguridad en el Trabajo</t>
  </si>
  <si>
    <t>Fortalecer los conocimientos  en cuanto a protección y promoción de la salud de los empleados.</t>
  </si>
  <si>
    <t>Según cronograma de actividades SGSST</t>
  </si>
  <si>
    <t>Enero a  Marzo</t>
  </si>
  <si>
    <t>Marzo a Noviembre</t>
  </si>
  <si>
    <t xml:space="preserve">MIPG Lineas de Defensa </t>
  </si>
  <si>
    <t>Dar a conocer las actualizaciones y articulación del Modelo. Estándar de Control Interno dentro del MIPG</t>
  </si>
  <si>
    <t>Virtual</t>
  </si>
  <si>
    <t>Funcionarios diferentes aréas de acuerdo a necesidad</t>
  </si>
  <si>
    <t>Enero a junio</t>
  </si>
  <si>
    <t>Responsabilidad Social</t>
  </si>
  <si>
    <t xml:space="preserve">Actualizar conocimientos en la normatividad que rige a la Compañía anualmente a través de la Plataforma Virtual. </t>
  </si>
  <si>
    <t>Abril a Diciembre</t>
  </si>
  <si>
    <t xml:space="preserve">Código de Ética e Integridad </t>
  </si>
  <si>
    <t>Sistema de Seguridad y Salud en el trabajo</t>
  </si>
  <si>
    <t xml:space="preserve">SAC </t>
  </si>
  <si>
    <t>Sistema de Gestión Integral – SGI + Isolucion</t>
  </si>
  <si>
    <t>Seguridad de la Información y Ciberseguridad</t>
  </si>
  <si>
    <t>PIGA</t>
  </si>
  <si>
    <t>Funcionarios Casa matriz</t>
  </si>
  <si>
    <t>Julio a Diciembre</t>
  </si>
  <si>
    <t>Sarlaft</t>
  </si>
  <si>
    <t>SARO</t>
  </si>
  <si>
    <t xml:space="preserve">Reinduccion </t>
  </si>
  <si>
    <t>Mayo a Julio</t>
  </si>
  <si>
    <t>Agosto a Diciembre</t>
  </si>
  <si>
    <t>CAPACIDADES PARA EL DESEMPEÑO</t>
  </si>
  <si>
    <t>Curso de Reaseguros</t>
  </si>
  <si>
    <t xml:space="preserve">Fortalecer conocimientos tecnicos y obligaciones en materia de reaseguros </t>
  </si>
  <si>
    <t>Línea</t>
  </si>
  <si>
    <t>Vicepresidencia Técnica 
Vicepresidencia Financiera
Vicepresidencia Juridica</t>
  </si>
  <si>
    <t>Enero a  Julio</t>
  </si>
  <si>
    <t>Agosto a Septiembre</t>
  </si>
  <si>
    <t xml:space="preserve">Curso en Gestión Comercial </t>
  </si>
  <si>
    <t xml:space="preserve">Fortalecer habilidades y técnicas para la adecuada Gestión Comercial </t>
  </si>
  <si>
    <t>Directivos Gerencia de Sucursales</t>
  </si>
  <si>
    <t>Julio a Septiembre</t>
  </si>
  <si>
    <t>Curso de Matematica Financiera</t>
  </si>
  <si>
    <t>Suministrar conocimiento en el estudio y análisis de todas aquellas operaciones y planteamientos en los cuales intervienen las magnitudes tales como Capital, Interés, Tiempo y Tasa.</t>
  </si>
  <si>
    <t xml:space="preserve">Gerencia de Planeación Financiera
Gerencia de Inversiones
 Gerencia Contable   </t>
  </si>
  <si>
    <t>Enero a mayo</t>
  </si>
  <si>
    <t>Junio a Agosto</t>
  </si>
  <si>
    <t>Evaluación de perdidas menores en Automoviles</t>
  </si>
  <si>
    <t xml:space="preserve">Fortalecer los conocimientos que permitan un adecuado análisis de siniestros. </t>
  </si>
  <si>
    <t>Oficinas de Indemnizaciones Zona Norte, Occidente y Centro</t>
  </si>
  <si>
    <t>Mayo a Agosto</t>
  </si>
  <si>
    <t>Septiembre a Noviembre</t>
  </si>
  <si>
    <t xml:space="preserve">Curso en Transformación Digital </t>
  </si>
  <si>
    <t xml:space="preserve">Dar a conocer la implementación de modelos de transformación digital en la Compañía </t>
  </si>
  <si>
    <t>Comité de Presidencia</t>
  </si>
  <si>
    <t>Enero a Julio</t>
  </si>
  <si>
    <t xml:space="preserve">Curso de Certificación y Delegación </t>
  </si>
  <si>
    <t>Su ministrar conocimiento garantizando que los funcionarios con delegación para suscribir seguros cuenten con los conocimientos necesarios para realizar una correcta suscripción de nuevos negocios.</t>
  </si>
  <si>
    <t xml:space="preserve">Vicepresidencia Técnica 
Vicepresidencia Comercial </t>
  </si>
  <si>
    <t xml:space="preserve">Capacitación Cajeros </t>
  </si>
  <si>
    <t>Actualizar a los funcionarios a nivel nacional en cuanto a las politicas de manejo de caja y cheques.</t>
  </si>
  <si>
    <t>Funcionarios a nivel nacional con  rol asociado</t>
  </si>
  <si>
    <t>Julio a octubre</t>
  </si>
  <si>
    <t>Noviembre a Diciembre</t>
  </si>
  <si>
    <t>Taller Getting Things Done</t>
  </si>
  <si>
    <t>Generar un incremento del rendimiento, capacidad
e innovación. Aliviar la sensación de agobio, ofreciendo enfoque, claridad
y confianza</t>
  </si>
  <si>
    <t>Febrero a Julio</t>
  </si>
  <si>
    <t>Entrenamiento SECOP</t>
  </si>
  <si>
    <t>Brindar conocimientos frente a la implementación de SECOP II de manera obligatoria según consta la Circular Externa No. 2 de 2019  emitida por Colombia eficiente.</t>
  </si>
  <si>
    <t>Marzo a Mayo</t>
  </si>
  <si>
    <t>CAPACIDADES HUMANAS</t>
  </si>
  <si>
    <t xml:space="preserve">Servicio al Cliente </t>
  </si>
  <si>
    <t xml:space="preserve">Interiorizar en los colaboradores los comportamientos observables del valor Cliente. </t>
  </si>
  <si>
    <t>Grupos a nivel nacional</t>
  </si>
  <si>
    <t>Febrero  en adelante</t>
  </si>
  <si>
    <t>Sujeto aprobación Convocatoria SENA</t>
  </si>
  <si>
    <t>Escuela de Habilidades Gerenciales y Liderazgo</t>
  </si>
  <si>
    <t>Fortalecer las competencias en cuanto a modelos de liderazgo para la mejora de los resultados en los equipos de trabajo</t>
  </si>
  <si>
    <t>Directivos a nivel nacional</t>
  </si>
  <si>
    <t>Marzo a Julio</t>
  </si>
  <si>
    <t xml:space="preserve">Experiencia Total de la Felicidad </t>
  </si>
  <si>
    <t>Implementar estrategias y herramientas necesarias para afianzar una Cultura de la Felicidad basada en relaciones saludables y liderazgo.</t>
  </si>
  <si>
    <t xml:space="preserve">Línea </t>
  </si>
  <si>
    <t>Plan de Trabajo Anual en Seguridad y Salud en el Trabajo - PSST 2020</t>
  </si>
  <si>
    <t>SISTEMA DE GESTIÓN  DE SEGURIDAD Y SALUD EN EL TRABAJO</t>
  </si>
  <si>
    <t>VERSIÓN: 3
FECHA DE VERSIÓN: Diciembre 2019</t>
  </si>
  <si>
    <t xml:space="preserve">OBJETIVO </t>
  </si>
  <si>
    <t>META</t>
  </si>
  <si>
    <t>INDICADOR</t>
  </si>
  <si>
    <t>FÓRMULA</t>
  </si>
  <si>
    <t>PERIODICIDAD DE MEDICIÓN</t>
  </si>
  <si>
    <t>Ejecutar  las actividades establecidas para el desarrollo del sistema de gestión de salud y seguridad en el trabajo</t>
  </si>
  <si>
    <t xml:space="preserve">Cumplimiento plan de trabajo </t>
  </si>
  <si>
    <t>(No. De actividades desarrolladas/ No. De actividades programadas)*100</t>
  </si>
  <si>
    <t xml:space="preserve">Trimestral </t>
  </si>
  <si>
    <t>RECURSOS NECESARIOS</t>
  </si>
  <si>
    <r>
      <rPr>
        <b/>
        <sz val="12"/>
        <rFont val="Century Gothic"/>
        <family val="2"/>
      </rPr>
      <t>TECNOLOGICOS Y FISICOS :</t>
    </r>
    <r>
      <rPr>
        <sz val="12"/>
        <rFont val="Century Gothic"/>
        <family val="2"/>
      </rPr>
      <t xml:space="preserve">Elementos tecnológicos y de proyección (televisores, teléfonos, entre otros). Salas de reuniones, Consultorio y  Auditorio, </t>
    </r>
  </si>
  <si>
    <r>
      <rPr>
        <b/>
        <sz val="12"/>
        <rFont val="Century Gothic"/>
        <family val="2"/>
      </rPr>
      <t>HUMANO</t>
    </r>
    <r>
      <rPr>
        <sz val="12"/>
        <rFont val="Century Gothic"/>
        <family val="2"/>
      </rPr>
      <t>: Capacitadores expertos en las diferentes temáticas a desarrollar (internos o externos), Profesional Bienestar, Profesional SST, Gerente y Subgerente de Talento Humano, Ejecutiva de cuenta y asesores de la ARL  POSITIVA,   Corredores de Seguro</t>
    </r>
  </si>
  <si>
    <r>
      <rPr>
        <b/>
        <sz val="12"/>
        <rFont val="Century Gothic"/>
        <family val="2"/>
      </rPr>
      <t xml:space="preserve">ECONOMICO </t>
    </r>
    <r>
      <rPr>
        <sz val="12"/>
        <rFont val="Century Gothic"/>
        <family val="2"/>
      </rPr>
      <t>: Asignación de presupuesto para el desarrollo del SG- SST</t>
    </r>
  </si>
  <si>
    <t>ECONOMICO :</t>
  </si>
  <si>
    <t>CRONOGRAMA</t>
  </si>
  <si>
    <t>OBJETIVO DEL
SG-SST</t>
  </si>
  <si>
    <t xml:space="preserve">META </t>
  </si>
  <si>
    <t xml:space="preserve">ESTÁNDAR </t>
  </si>
  <si>
    <t>PROGRAMA O TEMA
RELACIONADO</t>
  </si>
  <si>
    <t xml:space="preserve">ACTIVIDADES </t>
  </si>
  <si>
    <t>RESPONSABLE</t>
  </si>
  <si>
    <t>TRIMESTRE I</t>
  </si>
  <si>
    <t>TRIMESTRE II</t>
  </si>
  <si>
    <t>TRIMESTRE III</t>
  </si>
  <si>
    <t>TRIMESTRE IV</t>
  </si>
  <si>
    <t>CONSOLIDADO</t>
  </si>
  <si>
    <t>EVIDENCIA</t>
  </si>
  <si>
    <t>OBSERVACIONES</t>
  </si>
  <si>
    <t>ENE</t>
  </si>
  <si>
    <t>FEB</t>
  </si>
  <si>
    <t>MAR</t>
  </si>
  <si>
    <t>ABR</t>
  </si>
  <si>
    <t>MAY</t>
  </si>
  <si>
    <t>JUN</t>
  </si>
  <si>
    <t>JUL</t>
  </si>
  <si>
    <t>AGO</t>
  </si>
  <si>
    <t>SEP</t>
  </si>
  <si>
    <t>OCT</t>
  </si>
  <si>
    <t>NOV</t>
  </si>
  <si>
    <t>DIC</t>
  </si>
  <si>
    <t>P</t>
  </si>
  <si>
    <t>E</t>
  </si>
  <si>
    <t>R</t>
  </si>
  <si>
    <t>% Cumplimiento</t>
  </si>
  <si>
    <t>• Prevenir la generación de la enfermedad laboral asociada al desarrollo de las actividades en Previsora S.A</t>
  </si>
  <si>
    <t>GESTION DE  LA SALUD (20%)</t>
  </si>
  <si>
    <t>PROGRAMA DE VIGILANCIA EPIDEMIOLOGICA DESORDENES MUSCULOESQUELETIVOS
PVE- DME</t>
  </si>
  <si>
    <t>Seguimiento a recomendaciones ergonómicas Vs Resultados de las inspecciones de puestos de trabajo (Bogota y Sucursales)</t>
  </si>
  <si>
    <t>Profesional SST / Profesional Bienestar / Gerencia de Talento Humano</t>
  </si>
  <si>
    <t xml:space="preserve">Segimiento por ciudades de acuerdo a los informes de las inspeccioens de puestos de trabajo </t>
  </si>
  <si>
    <t xml:space="preserve">Entrega de elementos de confort Casa Matriz y Sucursales </t>
  </si>
  <si>
    <t>Profesional SST / Profesional bienestar</t>
  </si>
  <si>
    <t>Acta de entrega de elementos de confort</t>
  </si>
  <si>
    <t>Clasificaciòn de los casos de acuerdo al PVE de Prevsiora para la inclusiòn, seguimiento  e intervenciòn osteomuscular  ( base de datos)</t>
  </si>
  <si>
    <t>Formaro Excel Clasificacion de casos, PVE de DME</t>
  </si>
  <si>
    <t xml:space="preserve">Programaciòn de los talleres de Ergonomia (MMSS y Espalda) Casa Matriz y Sucursales </t>
  </si>
  <si>
    <t xml:space="preserve">Profesional SST / Profesional bienestar/ Gerentes de sucursal / COPASST
ARL </t>
  </si>
  <si>
    <t>Intervenciòn de Fisioterapeuta  Media Jormada- ARL para la indentificaciòn de condiciones inseguras, casos suceptible, problable y confirmado (Bogotà)</t>
  </si>
  <si>
    <t xml:space="preserve">Profesional SST / Profesional bienestar
ARL </t>
  </si>
  <si>
    <t>De acuerdo a  lo esta blecido en el Plan de Trabajo con ARL, reunion para el proximo 27 de enero</t>
  </si>
  <si>
    <t xml:space="preserve">Socializaciòn del Estàndar Ergonomico a nivel nacional </t>
  </si>
  <si>
    <t xml:space="preserve">Profesional SST / Profesional bienestar/ Sucursales /COPASST
ARL </t>
  </si>
  <si>
    <t>Formatos de asistencia</t>
  </si>
  <si>
    <t>Evaluaciòn Ergonomica y diseño de EstàndarErgonomico para los  cargos mixtos (gestor comercial y conductor)</t>
  </si>
  <si>
    <t>Formatos de asistencia, informe de inspeccion de puestos de trabajo, Entrega de Estàndar Ergonomico</t>
  </si>
  <si>
    <t>Boletín de salud cada 4 meses : Prevención de Riesgo Ergonómico, QUE ES ERGONOMIA POR QUE ESTAMOS EXPUESTOS, IMPORTANCIA DE LA PAUSA ACTIVA</t>
  </si>
  <si>
    <t>Buena nota, enviando los boletines informativos</t>
  </si>
  <si>
    <t xml:space="preserve">Análisis de tendencias e indicadores del ausentismo laboral por riesgo ergonomico </t>
  </si>
  <si>
    <t>p</t>
  </si>
  <si>
    <t>Matriz de Ausentismo</t>
  </si>
  <si>
    <t xml:space="preserve">PROGRAMA DE VIGILANCIA EPIDEMIOLOGICA PSICOSOCIAL </t>
  </si>
  <si>
    <t xml:space="preserve">Revisiòn y ajuste del documento: PVE de Riesgo Psicosocial </t>
  </si>
  <si>
    <t>Ajustar la intervenciòn del riesgo Psicosocial de acuerdo al resultado del informe  y  la propuesta de intervenciòn brindada por proveedor zona medica- ARL positiva</t>
  </si>
  <si>
    <t>Gerente de Talento Humano
Subgerente Desarrollo Talento Humano  Profesional SST / Profesional bienestar</t>
  </si>
  <si>
    <t>Plan de  Intervenciòn Riesgo Psicosocial</t>
  </si>
  <si>
    <t>Se comaprte a la Gerencia TH y Subgerencia de Desarrollo la propuesta emitida por ARL para el ajuste respectivo de Previsora.</t>
  </si>
  <si>
    <t>Presentaciòn de resultados a Comité de Presidencia</t>
  </si>
  <si>
    <t>Proveedor ARL- Gerente Talento Humano</t>
  </si>
  <si>
    <t>Acta de reunuion de Comitè de Presidencia</t>
  </si>
  <si>
    <t>Elaboracion de pieza para comunicar los resultados de la encuesta</t>
  </si>
  <si>
    <t>Gerente de Talento Humano
 Profesional SST / Profesional bienestar</t>
  </si>
  <si>
    <t>Buena nota, enviando los resultados</t>
  </si>
  <si>
    <t>Intervenciòn de las actividades en Casa Matriz y Sucursales VS Propuesta de Plan  de Trabajo Riesgo Psicosocial</t>
  </si>
  <si>
    <t>ARL, Profesional SST / Profesional bienestar
Comité de Convivencia Laboral</t>
  </si>
  <si>
    <t>Plan de capacitaciòn, Seguimiento al Plan por parte de la Subgerencia de Desarrollo</t>
  </si>
  <si>
    <t xml:space="preserve">PROGRAMA ESTILOS DE VIDA SALUDABLE </t>
  </si>
  <si>
    <t>Intervenciòn Nutricional en  Bogota, recurso AON y Poliza SURAMERICANA- Controles Medicos</t>
  </si>
  <si>
    <t>Profesional SST / Profesional bienestar
Corredor de Seguros</t>
  </si>
  <si>
    <t>Actas de asistencia e Informe Nutricional</t>
  </si>
  <si>
    <t>Programaciòn de actividad fisica (clases de rumba y actividades deportivas)</t>
  </si>
  <si>
    <t>Listado de asistencia</t>
  </si>
  <si>
    <t xml:space="preserve">Programaciòn de 3 actividades ludicas al año dentro del programa de estilos de vida </t>
  </si>
  <si>
    <t>Profesional SST / Profesional bienestar
ARL POSITIVA
Corredor de Seguros</t>
  </si>
  <si>
    <t xml:space="preserve">EVALUACIONES MEDICAS OCUPACIONALES </t>
  </si>
  <si>
    <t>Notificar desde SST  los resultados de las evaluaciones médicas ocupacionales,  casos de remisión de los funcionarios a la EPS respectiva,  o si se encuentra una presunta enfermedad laboral o cualquier enfermedad común que requiera manejo y seguimiento específico.</t>
  </si>
  <si>
    <t>Documentos remitidos al funcioanrio, firma de recibido, Seguimiento Estado de Salud</t>
  </si>
  <si>
    <t>Programación de las evaluaciones medicas deportivas integrantes equipo de futbol (masculino y femenino)</t>
  </si>
  <si>
    <t>Conceptos Medicos</t>
  </si>
  <si>
    <t>Programacion de examnes Post Incapacidad según criterios establecidos en el procedimeinto de evaluaciones medicas</t>
  </si>
  <si>
    <t xml:space="preserve">•Cumplir con la meta de accidentalidad para vinculados </t>
  </si>
  <si>
    <t>7 AT</t>
  </si>
  <si>
    <t>GESTION DE LOS PELIGROS Y RIESGOS (30%)</t>
  </si>
  <si>
    <t xml:space="preserve">IPEVR - MATRICES DE PELIGROS </t>
  </si>
  <si>
    <t>Generar la  participación de los trabajadores en la identificación de peligros a travès de la herramienta de IPELIGROS</t>
  </si>
  <si>
    <t xml:space="preserve">Funcionarios, COPASST
 Profesional SST / Profesional bienestar
</t>
  </si>
  <si>
    <t>Herramiente de IPELIGROSs deiligenciada por los funcioanrios ( Muestra)</t>
  </si>
  <si>
    <t>Actualizar las matrices de Peligros con los resultados de la aplicaciòn de la Herramienta de IPELIGROS</t>
  </si>
  <si>
    <t xml:space="preserve">Matrices de Peligros </t>
  </si>
  <si>
    <t xml:space="preserve">Verificar la implementación de las acciones de intervención y control para los riesgos prioritrios (No aceptables y  Aceptables con Control) </t>
  </si>
  <si>
    <t xml:space="preserve">INSPECCIONES DE SEGURIDAD </t>
  </si>
  <si>
    <t>Realizar inspecciones de Seguridad a las instalaciones de los sitios de trabajo por parte de SST y con la participaciòn del  Copasst</t>
  </si>
  <si>
    <t>Resultados de las inspecciones</t>
  </si>
  <si>
    <t>AUTOREPORTE</t>
  </si>
  <si>
    <t>Registro y Seguimiento de las situaciones reportadas a travès del formato Autoreporte de Actos y Condiciones Inseguras -FO-SST-005</t>
  </si>
  <si>
    <t>Matriz de acciones peventivas y correctivas</t>
  </si>
  <si>
    <t xml:space="preserve">PROGRAMA CAIDAS A NIVEL </t>
  </si>
  <si>
    <t xml:space="preserve">Documentar  el Programa de Prevenciòn de Caìdas a Nivel </t>
  </si>
  <si>
    <t>Programa de gestion</t>
  </si>
  <si>
    <t xml:space="preserve">Ejecutar las actividades derivadas del programa </t>
  </si>
  <si>
    <t>Seguimiento al cumplimiento del cronograma</t>
  </si>
  <si>
    <t>PROGRAMA PREVENCION LESIONES DEPORTIVAS</t>
  </si>
  <si>
    <t>Documentar y desarrollar el Programa  DE LESIONES DEPORTIVAS ORIENTADO A CONTROLAR FACTORES DE RIESGO PRESENTES EN ACTIVIDADES DEPORTIVAS</t>
  </si>
  <si>
    <t>EPP</t>
  </si>
  <si>
    <t>Entrega de los EPP</t>
  </si>
  <si>
    <t>Formato de entrega firmados por parte del funcioanrio</t>
  </si>
  <si>
    <t xml:space="preserve">Capacitaciòn en uso de los EEP- Oficina de Riesgos </t>
  </si>
  <si>
    <t>REPORTE E INVESTIGACION AT/EL</t>
  </si>
  <si>
    <t xml:space="preserve">Acompañar las investigaciones junto con el equipo investigador cada vez que  se presente un evento AT/EL </t>
  </si>
  <si>
    <t xml:space="preserve">Equipo Investigador Previsora (Copasst, Jefe Inmediato,SST)
</t>
  </si>
  <si>
    <t>Investigacion de ATEL</t>
  </si>
  <si>
    <t>Realizar seguimiento a la ejecución de  los planes de accion de las no conformidades derivadas por AT/EL</t>
  </si>
  <si>
    <t>Matriz de AT</t>
  </si>
  <si>
    <t xml:space="preserve">SEGURIDAD VIAL - PESV </t>
  </si>
  <si>
    <t>Entregar a la Subgerencia de Administraciòn de Personal la estructura general del PESV- (esqueleto del documento)</t>
  </si>
  <si>
    <t xml:space="preserve">Profesional SST / Profesional bienestar
</t>
  </si>
  <si>
    <t xml:space="preserve">Estructura del documento PESV </t>
  </si>
  <si>
    <t xml:space="preserve">Aprobaciòn del Comité de Seguridad Vial y Capacitaciòn de sus funciones y responsabildiades </t>
  </si>
  <si>
    <t xml:space="preserve">Gerencia de Talento Humano
Subgerente Administraciòn de Personal
Secretaria General </t>
  </si>
  <si>
    <t>Acta de conformaciòn</t>
  </si>
  <si>
    <t>Aprobaciòn por parte de Sercratria General de la Politica de Seguridad Vìal</t>
  </si>
  <si>
    <t xml:space="preserve">Politica de Seguridad Vial </t>
  </si>
  <si>
    <t xml:space="preserve">Aplicación de la encuesta de riesgo vial </t>
  </si>
  <si>
    <t xml:space="preserve">Resultados de la encuesta vial </t>
  </si>
  <si>
    <t xml:space="preserve">Desarrollo de las acciones para cada pilar de acuerdo al resultado de la encuesta vial </t>
  </si>
  <si>
    <t xml:space="preserve">Profesional SST / Profesional bienestar
ARL POSITIVA
</t>
  </si>
  <si>
    <t>Cronogramade planes de acciòn  para la intervenciònn</t>
  </si>
  <si>
    <t>Seguimiento  a conductores en  el diligenciamiento del Preoperacional de los vehìculos</t>
  </si>
  <si>
    <t>Preoperacional</t>
  </si>
  <si>
    <t xml:space="preserve">Acompañamiento a las reuniones de comité de seguridad víal de acuerdo a peiridicidad definida </t>
  </si>
  <si>
    <t>Actas de reunion</t>
  </si>
  <si>
    <t>RECURSOS  (10%)</t>
  </si>
  <si>
    <t>CAPACITACION Y COMUNICACIONES</t>
  </si>
  <si>
    <t>Construcción de  Programa Capacitación promoción y prevención PYP</t>
  </si>
  <si>
    <t>Cronograma de charlas P&amp;P</t>
  </si>
  <si>
    <t xml:space="preserve">Construcción del Plan de Comunicaciones para Seguridad y Salud en el Trabajo </t>
  </si>
  <si>
    <t xml:space="preserve">Plan de Capacitacion 2020 y relacion de temas para buena nota </t>
  </si>
  <si>
    <t xml:space="preserve">Seguimientol al Plan de Capacitación  y comunicaciones en Seguridad y Salud </t>
  </si>
  <si>
    <t>Plan de capacitacion</t>
  </si>
  <si>
    <t>COPASST</t>
  </si>
  <si>
    <t>Reelecciòn y divulgaciòn del Copasst vigencia 2020-2022</t>
  </si>
  <si>
    <t>Acta de constituciòn 2020-2022</t>
  </si>
  <si>
    <t>Acompañamiento a reuniones mensuales</t>
  </si>
  <si>
    <t>Actas mensuales de reunion</t>
  </si>
  <si>
    <t>GESTION INTEGRAL DEL SG-SST (15%)</t>
  </si>
  <si>
    <t>PROVEEDORES</t>
  </si>
  <si>
    <t>Seguimiento de envìo de la  relación  de los los  proveedores de acuerdo a los establecido en el Procedimiento de Selección y Evaluaciòn de  Proveedores .</t>
  </si>
  <si>
    <t>Formato RELACION DE PROVEEDORES</t>
  </si>
  <si>
    <t>Programaciòn de reuniones de seguimiento al  cumplimiento de SST por parte de los Proveedores  clase de riesgo IV y V</t>
  </si>
  <si>
    <t xml:space="preserve">Supervisores de contrato 
Profesional SST / Profesional bienest  
</t>
  </si>
  <si>
    <t>Acts de reunion</t>
  </si>
  <si>
    <t xml:space="preserve">Programacion de Inducciòn y Reinducciòn en SST a los contratos de obra, outsourcing, prestación de servicios y las consultorías siempre y cuando presten sus servicios de manera permanente en las instalaciones de PREVISORA </t>
  </si>
  <si>
    <t xml:space="preserve">Listado de Asistencia, VS  la  relaciòn que nos comparta el area de contratos </t>
  </si>
  <si>
    <t>Socializacion de las responsabildiades en SST a los Supervisores de Contrato de Previsora</t>
  </si>
  <si>
    <t>Acta de reunion, lista de asistencia</t>
  </si>
  <si>
    <t>Evaluacion a proveedores en materia de Seguridad y Salud en el Trabajo, clase de riesgo IV y V</t>
  </si>
  <si>
    <t>Resultados de la Evaluaciòn</t>
  </si>
  <si>
    <t>GESTION DE CAMBIO</t>
  </si>
  <si>
    <t>Realizar seguimiento a los cambios reportados (De acuerdo al reporte del cambio)</t>
  </si>
  <si>
    <t>Profesional SST / Profesional bienestar
Subgerencia de Reursos Fisicos</t>
  </si>
  <si>
    <t>Formato Gestiòn del Cambio</t>
  </si>
  <si>
    <t xml:space="preserve">NORMATIVIDAD VIGENTE EN SST </t>
  </si>
  <si>
    <t>Actualizaciòn trimestral de la  Matriz Legal en SST</t>
  </si>
  <si>
    <t>Matriz Legal</t>
  </si>
  <si>
    <t xml:space="preserve">POLITICA Y OBJETIVOS DEL SG SST </t>
  </si>
  <si>
    <t xml:space="preserve">Actualizar la Politica de Seguridad y Salud en el Trabajo y aterrizar los objetivos del SG SST para firma de la nueva representante legal </t>
  </si>
  <si>
    <t>Politica de Seguridad y salud en el trabajo</t>
  </si>
  <si>
    <t>GESTION DE AMENAZAS</t>
  </si>
  <si>
    <t>PLAN DE EMERGENCIAS</t>
  </si>
  <si>
    <t>Socializacion de planes  emergencias, manejo de extintores, rutas de evacuaciòn, manejo de la alarma, etc</t>
  </si>
  <si>
    <t xml:space="preserve">
Brigada/ Profesional bienestar
Profesional SST 
</t>
  </si>
  <si>
    <t>Plan de emergencias, soportes de divulgaciòn</t>
  </si>
  <si>
    <t>Actualizar el anàlisis de Vulnerabildiad de las sucursales pendientes ( monteria,tunja, yopal yquibdo)</t>
  </si>
  <si>
    <t>Anàlisis de Vulnerabilidad</t>
  </si>
  <si>
    <t xml:space="preserve">Documentar el Plan de Emergencias + PONS  para  las sucursales </t>
  </si>
  <si>
    <t>Planes de emergencia</t>
  </si>
  <si>
    <t>Inspeccion de extintores y botiquines Bogota</t>
  </si>
  <si>
    <t>Brigada, Profesional SST / Profesional bienestar</t>
  </si>
  <si>
    <t>Resultado de inspecciones</t>
  </si>
  <si>
    <t xml:space="preserve">Inspeccion de extintores y botiquines Sucursales </t>
  </si>
  <si>
    <t xml:space="preserve">Participacion de simulacro no avisado </t>
  </si>
  <si>
    <t>Todos los funcioanrios</t>
  </si>
  <si>
    <t>Informe de Simulacro</t>
  </si>
  <si>
    <t xml:space="preserve">Participaciòn de simulacro avisado </t>
  </si>
  <si>
    <t>• Monitorear  la no asistencia al trabajo por causa medica respecto al año anterior</t>
  </si>
  <si>
    <t>3283 dìas</t>
  </si>
  <si>
    <t>SALUD (20%)</t>
  </si>
  <si>
    <t xml:space="preserve">PROMOCION Y PREVENCION </t>
  </si>
  <si>
    <t xml:space="preserve">Construciòn de la documentaciòn requerida para la intervenciòn y prevenciòn de Alcohol, tabaquismo y sustancias psicoactivas </t>
  </si>
  <si>
    <t>Profesional SST / Profesional bienestar
ARL POSITIVA</t>
  </si>
  <si>
    <t>Charlas de promoción y prevención (DIFERENTES TEMAS)</t>
  </si>
  <si>
    <t>Profesional SST / Profesional bienestar
ARL POSITIVA, Corredor de Seguros</t>
  </si>
  <si>
    <t>Desarrollo de la Semana de Salud a nivel nacional</t>
  </si>
  <si>
    <t xml:space="preserve">MECANISMOS DE VIGILANCIA DE CONDICONES DE SALUD </t>
  </si>
  <si>
    <t>Caraterización del ausentismo  por incidentes, accidentalidad,  enfermedad laboral y enfermedad comun  - Matriz de ausentismo</t>
  </si>
  <si>
    <t>Profesional Bienestar / Profesional</t>
  </si>
  <si>
    <t>Matriz de ausentismo</t>
  </si>
  <si>
    <t>Definiciòn de metas Vs Objetivos del SG SST e indicadores según resolucion 0312 de  2019</t>
  </si>
  <si>
    <t>Profesional Bienestar / Profesional
Planeaciòn</t>
  </si>
  <si>
    <t>Matriz de Objetivos y Metas Previsora 2020</t>
  </si>
  <si>
    <t xml:space="preserve">Mediciòn de la frecuencia, severidad por EC, EL y AT-  Indicadores  para el Balance Scorecard- Sg SST </t>
  </si>
  <si>
    <t>Gerencia y Subgerencia de Talento Humano, Profesional Bienestar, Profesional y Médico AON</t>
  </si>
  <si>
    <t>Indicadores de Seguridad  y Salud</t>
  </si>
  <si>
    <t>Mesas Laborales ARL POSITIVA</t>
  </si>
  <si>
    <t>Actas de reuniòn</t>
  </si>
  <si>
    <t xml:space="preserve">PERFIL SOCIODEMOGRAFICO </t>
  </si>
  <si>
    <t xml:space="preserve">Solicitar a nomina la actualización de los datos para el Perfil Sociodemografico </t>
  </si>
  <si>
    <t>Reporte Grupo Familiar</t>
  </si>
  <si>
    <t>Martha Lucia  hizo la solicitud por correo a Nomina</t>
  </si>
  <si>
    <t>VERIFICACION DEL SISTEMA DE GESTION EN SEGURIDAD Y SALUD EN EL TRABAJO</t>
  </si>
  <si>
    <t xml:space="preserve">INDICADORES Y AUDITORIA  DEL SG-SST </t>
  </si>
  <si>
    <t xml:space="preserve">Establecer los indicadores de Estructura, Proceso y resultado </t>
  </si>
  <si>
    <t xml:space="preserve"> Profesional Bienestar / Profesional / Asesor externo ARL</t>
  </si>
  <si>
    <t xml:space="preserve">Programar  auditoría anual interna del SG SST </t>
  </si>
  <si>
    <t>Control Interno / Profesional</t>
  </si>
  <si>
    <t>Programaciòn de auditoria interna</t>
  </si>
  <si>
    <t xml:space="preserve">Programar Revisión por la Alta dirección </t>
  </si>
  <si>
    <t>Gerencia y Subgerencia de Talento Humano, Profesional Bienestar, Profesional y Comité de mejoramiento continuo</t>
  </si>
  <si>
    <t>Acta de reuniòn</t>
  </si>
  <si>
    <t>Informes de Gestión en Seguridad y Salud en el Trabajo a la Alta Dirección</t>
  </si>
  <si>
    <t xml:space="preserve">Acta de reuniòn de la entregar resultados Gerencia Talento Humano </t>
  </si>
  <si>
    <t xml:space="preserve">Comunicación de los resultados de la revisión por la Dirección  al COPASST y al responsable del Sistema de Gestion de SST </t>
  </si>
  <si>
    <t>Vigencia de documentaciòn del Responsable de SST</t>
  </si>
  <si>
    <t xml:space="preserve">Verificar la vigencia de las licencias en Salud Ocupacional y el curso de 50 horas del resposnable del SG SST </t>
  </si>
  <si>
    <t xml:space="preserve"> Profesional Bienestar / Profesional SST  </t>
  </si>
  <si>
    <t>Licencias y certificados de cursos vigentes</t>
  </si>
  <si>
    <t>MEJORAMIENTO
 (10%)</t>
  </si>
  <si>
    <t xml:space="preserve">ACCIONES PREVENTIVAS Y CORRECTIVAS </t>
  </si>
  <si>
    <r>
      <t>Seguimiento al cierre de las acciones preventivas y corrrectivas (derivadas de ATEL, Auditorias Internas oExternas, Revisón Alta Dirección, Autoreportes, Inspeciones, Reportes Copasst, Simulacros, -</t>
    </r>
    <r>
      <rPr>
        <b/>
        <sz val="11"/>
        <rFont val="Century Gothic"/>
        <family val="2"/>
      </rPr>
      <t xml:space="preserve">Matriz de Acciones Prevenctivas y Correctivas </t>
    </r>
  </si>
  <si>
    <t xml:space="preserve"> Profesional Bienestar / Profesional </t>
  </si>
  <si>
    <t xml:space="preserve"> </t>
  </si>
  <si>
    <t>CUMPLIMIENTO</t>
  </si>
  <si>
    <t>Programado</t>
  </si>
  <si>
    <t>Ejecutado</t>
  </si>
  <si>
    <t>Reprogramado</t>
  </si>
  <si>
    <t>%</t>
  </si>
  <si>
    <t>CONTROL DOCUMENTAL</t>
  </si>
  <si>
    <t>NOMBRE</t>
  </si>
  <si>
    <t>CARGO</t>
  </si>
  <si>
    <t>FIRMA</t>
  </si>
  <si>
    <t>ELABORACIÓN</t>
  </si>
  <si>
    <t xml:space="preserve">ENITH TRIANA SALAZAR /MARTHA LUCIA GOMEZ MEJIA </t>
  </si>
  <si>
    <t>Profesional en Seguridad y Salud  en el Trabajo /Profesional de Bienestar</t>
  </si>
  <si>
    <t>DICIEMBRE DE 2019</t>
  </si>
  <si>
    <t xml:space="preserve">VERIFICACIÓN </t>
  </si>
  <si>
    <t xml:space="preserve">DANIELA SANCHEZ POLANCO  /LUZ MERY NARANJO CARDENAS </t>
  </si>
  <si>
    <t>Gerente Talento Humano/ Subgerente Talento Humano</t>
  </si>
  <si>
    <t xml:space="preserve">APROBACIÓN </t>
  </si>
  <si>
    <t xml:space="preserve">
SONIA BEATRIZ JARAMILLO SARMIENTO
</t>
  </si>
  <si>
    <t xml:space="preserve">
Observacion :  Las actividades son programadas a nivel nacional, el presente cronograma puede estar sujeto a modificaciones según sea necesario.</t>
  </si>
  <si>
    <t>Plan de Incentivos Institucionales 2020</t>
  </si>
  <si>
    <r>
      <t xml:space="preserve">Objetivo: </t>
    </r>
    <r>
      <rPr>
        <sz val="14"/>
        <rFont val="Estrangelo Edessa"/>
      </rPr>
      <t>Otorgar reconocimientos a los colaboradores de La Previsora por el buen desempeño, propiciando así una cultura de trabajo orientada a la calidad y productividad bajo un esquema de mayor compromiso con los objetivos de la organización</t>
    </r>
    <r>
      <rPr>
        <b/>
        <sz val="14"/>
        <rFont val="Estrangelo Edessa"/>
      </rPr>
      <t>.</t>
    </r>
  </si>
  <si>
    <t>Revisión con Comité de Presidencia la estructuración de la nueva política, donde se propuso cambio de nombre e inclusión de nuevos reconocimientos</t>
  </si>
  <si>
    <t>Presentación a Gerencia de Talento Humano y a Secretaría General los nuevos ítems incluidos en la política</t>
  </si>
  <si>
    <t>Presentación al Comité de Presidencia la nueva Política de Reconocimiento, ésta queda con comentarios</t>
  </si>
  <si>
    <t>Realización de Benchmark con el fin de incluir un nuevo ítem</t>
  </si>
  <si>
    <t>Cambio del nombre de la política</t>
  </si>
  <si>
    <t>Diagramación de la política con el fin de publicar</t>
  </si>
  <si>
    <t>Nuevamente se presenta a Comité de Presidencia y surgen nuevas observaciones</t>
  </si>
  <si>
    <t xml:space="preserve">Se establece un Comité con diferentes actores de la Organización, para revisión de la política </t>
  </si>
  <si>
    <t>Paralelo a la Política organizacional, se crea una política de reconocimiento informal</t>
  </si>
  <si>
    <t>Socialización de la Política de reconocimiento informal a toda la organización</t>
  </si>
  <si>
    <t>Ajustes a la política organizacional</t>
  </si>
  <si>
    <t>Revisión con la Gerencia de Talento Humano</t>
  </si>
  <si>
    <t>Diagramación Política</t>
  </si>
  <si>
    <t>Publicación</t>
  </si>
  <si>
    <t>Socialización Política de reconocimiento formal (Premios a la Excelencia)</t>
  </si>
  <si>
    <t xml:space="preserve">Premiación </t>
  </si>
  <si>
    <r>
      <t xml:space="preserve">El cronograma de actividades del Plan Anticorrupción y de Atención al Ciudadano se encuentra inmerso en el </t>
    </r>
    <r>
      <rPr>
        <b/>
        <sz val="14"/>
        <color theme="1"/>
        <rFont val="Century Gothic"/>
        <family val="2"/>
      </rPr>
      <t>Plan de Acción Anual de la Entidad.</t>
    </r>
    <r>
      <rPr>
        <sz val="14"/>
        <color theme="1"/>
        <rFont val="Century Gothic"/>
        <family val="2"/>
      </rPr>
      <t xml:space="preserve"> Las actividades programadas del Plan Anticorrupción y de Atención al Ciudadano, contemplan los siguientes componentes.</t>
    </r>
  </si>
  <si>
    <t>Plan Estratégico de Tecnologías de la Información Comunicaciones - PETI 2020</t>
  </si>
  <si>
    <r>
      <t xml:space="preserve">El cronograma de actividades del Plan Estratégico de Tecnologías de la Información y las Comunicaciones PETI se encuentra inmerso en el </t>
    </r>
    <r>
      <rPr>
        <b/>
        <sz val="24"/>
        <color theme="1"/>
        <rFont val="Century Gothic"/>
        <family val="2"/>
      </rPr>
      <t>Plan de Acción Anual de la Entidad.</t>
    </r>
  </si>
  <si>
    <t>Plan de Tratamiento de Riesgos de Seguridad y Privacidad de la Información 2020</t>
  </si>
  <si>
    <t>RIESGOS</t>
  </si>
  <si>
    <t xml:space="preserve">CONTROLES </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</si>
  <si>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</si>
  <si>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</si>
  <si>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</si>
  <si>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</si>
  <si>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</si>
  <si>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</si>
  <si>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Plan de Seguridad y Privacidad de la Información 2020</t>
  </si>
  <si>
    <t>Versión 1 - 31 de enero de 2020</t>
  </si>
  <si>
    <t>Área Organizativa</t>
  </si>
  <si>
    <t>Nombre de la tarea</t>
  </si>
  <si>
    <t xml:space="preserve">Descripción </t>
  </si>
  <si>
    <t>Categoría / Proyecto</t>
  </si>
  <si>
    <t xml:space="preserve">Responsable de tarea </t>
  </si>
  <si>
    <t>Fecha Inicio</t>
  </si>
  <si>
    <t>Fecha Fin</t>
  </si>
  <si>
    <t xml:space="preserve">Fuente de Financiación </t>
  </si>
  <si>
    <t>MEJORA CONTINUA</t>
  </si>
  <si>
    <t>Desarrollar actividades de sensibilización y capacitación en el SGSI y Ciberseguridad.</t>
  </si>
  <si>
    <t>Plan de Seguridad de la Información</t>
  </si>
  <si>
    <t>Gerente de Riesgos</t>
  </si>
  <si>
    <t>GRUPO: 'GASTOS TECNOLOGICOS                      RUBRO:  SEGURIDAD INFORMATICA Y ADMINISTRACION DE INFRAESTRUCTURA TECNOLOGICA SEGURIDAD INFORMATICA CONCEPTO: SEGURIDAD DE LA INFORMACION - G. RIESGO</t>
  </si>
  <si>
    <t>Diseñar y desarrollar una prueba de Ciberataque, documentando la respuesta, recuperación, reanudación de la operación en contingencia y restauración.</t>
  </si>
  <si>
    <t>Gerente de Riesgos/Gerente de Tecnología</t>
  </si>
  <si>
    <t>Ejecutar un programa de monitoreo al menos en 10 controles sobre los aplicativos críticos de la compañía y la infraestructura que los apoya.</t>
  </si>
  <si>
    <t>CONTEXTO PLAN DE SEGURIDAD Y PRIVACIDAD DE LA INFORMACIÓN</t>
  </si>
  <si>
    <r>
      <t>1</t>
    </r>
    <r>
      <rPr>
        <b/>
        <sz val="7"/>
        <color indexed="8"/>
        <rFont val="Century Gothic"/>
        <family val="2"/>
      </rPr>
      <t xml:space="preserve">       </t>
    </r>
    <r>
      <rPr>
        <b/>
        <sz val="11"/>
        <color indexed="8"/>
        <rFont val="Century Gothic"/>
        <family val="2"/>
      </rPr>
      <t xml:space="preserve"> OBJETIVO </t>
    </r>
  </si>
  <si>
    <t xml:space="preserve">El objetivo del Plan de Seguridad y Privacidad de la Información es establecer las diferentes actividades y tareas a realizar con el fin de mantener actualizado el Sistema de Gestión de Seguridad de la Información (SGSI) y el Modelo de Privacidad y Seguridad de la Información, en lo que respecta a sus componentes definidos, así como cerrar las brechas existentes que se han identificado con los diagnósticos realizados sobre su estado de madurez. </t>
  </si>
  <si>
    <r>
      <t>2</t>
    </r>
    <r>
      <rPr>
        <b/>
        <sz val="7"/>
        <color indexed="8"/>
        <rFont val="Century Gothic"/>
        <family val="2"/>
      </rPr>
      <t xml:space="preserve">       </t>
    </r>
    <r>
      <rPr>
        <b/>
        <sz val="11"/>
        <color indexed="8"/>
        <rFont val="Century Gothic"/>
        <family val="2"/>
      </rPr>
      <t>ALCANCE</t>
    </r>
  </si>
  <si>
    <t>Lo establecido como producto de las actividades y tareas definidas en el Plan, cobijan a toda la entidad, sus funcionarios, contratistas y terceros de la entidad.</t>
  </si>
  <si>
    <t>El escenario de tiempo para las actividades comprende loa años de 2019 y 2020.</t>
  </si>
  <si>
    <r>
      <t>3</t>
    </r>
    <r>
      <rPr>
        <b/>
        <sz val="7"/>
        <color indexed="8"/>
        <rFont val="Century Gothic"/>
        <family val="2"/>
      </rPr>
      <t xml:space="preserve">       </t>
    </r>
    <r>
      <rPr>
        <b/>
        <sz val="11"/>
        <color indexed="8"/>
        <rFont val="Century Gothic"/>
        <family val="2"/>
      </rPr>
      <t>TÉRMINOS Y DEFINICIONES</t>
    </r>
  </si>
  <si>
    <r>
      <t>Activos de información</t>
    </r>
    <r>
      <rPr>
        <sz val="11"/>
        <color indexed="8"/>
        <rFont val="Century Gothic"/>
        <family val="2"/>
      </rPr>
      <t>: Se considera como tal a la infraestructura de hardware y software en los que la información se procesa, se almacena o se transmite, la información que posee un valor y es necesaria para realizar los procesos misionales y de apoyo administrativo de la Entidad, los servicios computacionales y de comunicaciones. Se pueden clasificar de la siguiente manera:</t>
    </r>
  </si>
  <si>
    <r>
      <t>Ø</t>
    </r>
    <r>
      <rPr>
        <sz val="7"/>
        <color indexed="8"/>
        <rFont val="Century Gothic"/>
        <family val="2"/>
      </rPr>
      <t xml:space="preserve">  </t>
    </r>
    <r>
      <rPr>
        <b/>
        <sz val="11"/>
        <color indexed="8"/>
        <rFont val="Century Gothic"/>
        <family val="2"/>
      </rPr>
      <t>Electrónicos</t>
    </r>
    <r>
      <rPr>
        <sz val="11"/>
        <color indexed="8"/>
        <rFont val="Century Gothic"/>
        <family val="2"/>
      </rPr>
      <t>: Bases de datos, archivos, registros de auditoría, información de archivo, aplicaciones, herramientas de desarrollo y utilidades.</t>
    </r>
  </si>
  <si>
    <r>
      <t>Ø</t>
    </r>
    <r>
      <rPr>
        <sz val="7"/>
        <color indexed="8"/>
        <rFont val="Century Gothic"/>
        <family val="2"/>
      </rPr>
      <t xml:space="preserve">  </t>
    </r>
    <r>
      <rPr>
        <b/>
        <sz val="11"/>
        <color indexed="8"/>
        <rFont val="Century Gothic"/>
        <family val="2"/>
      </rPr>
      <t>Físicos</t>
    </r>
    <r>
      <rPr>
        <sz val="11"/>
        <color indexed="8"/>
        <rFont val="Century Gothic"/>
        <family val="2"/>
      </rPr>
      <t>: Documentos impresos, manuscritos y hardware.</t>
    </r>
  </si>
  <si>
    <r>
      <t>Ø</t>
    </r>
    <r>
      <rPr>
        <sz val="7"/>
        <color indexed="8"/>
        <rFont val="Century Gothic"/>
        <family val="2"/>
      </rPr>
      <t xml:space="preserve">  </t>
    </r>
    <r>
      <rPr>
        <b/>
        <sz val="11"/>
        <color indexed="8"/>
        <rFont val="Century Gothic"/>
        <family val="2"/>
      </rPr>
      <t>Servicios</t>
    </r>
    <r>
      <rPr>
        <sz val="11"/>
        <color indexed="8"/>
        <rFont val="Century Gothic"/>
        <family val="2"/>
      </rPr>
      <t>: Servicios computacionales y de comunicaciones.</t>
    </r>
  </si>
  <si>
    <r>
      <t>Ø</t>
    </r>
    <r>
      <rPr>
        <sz val="7"/>
        <color indexed="8"/>
        <rFont val="Century Gothic"/>
        <family val="2"/>
      </rPr>
      <t xml:space="preserve">  </t>
    </r>
    <r>
      <rPr>
        <b/>
        <sz val="11"/>
        <color indexed="8"/>
        <rFont val="Century Gothic"/>
        <family val="2"/>
      </rPr>
      <t>Personas</t>
    </r>
    <r>
      <rPr>
        <sz val="11"/>
        <color indexed="8"/>
        <rFont val="Century Gothic"/>
        <family val="2"/>
      </rPr>
      <t>: Incluyendo sus calificaciones, competencias y experiencia.</t>
    </r>
  </si>
  <si>
    <r>
      <t>Ø</t>
    </r>
    <r>
      <rPr>
        <sz val="7"/>
        <color indexed="8"/>
        <rFont val="Century Gothic"/>
        <family val="2"/>
      </rPr>
      <t xml:space="preserve">  </t>
    </r>
    <r>
      <rPr>
        <b/>
        <sz val="11"/>
        <color indexed="8"/>
        <rFont val="Century Gothic"/>
        <family val="2"/>
      </rPr>
      <t>Intangibles</t>
    </r>
    <r>
      <rPr>
        <sz val="11"/>
        <color indexed="8"/>
        <rFont val="Century Gothic"/>
        <family val="2"/>
      </rPr>
      <t>: Ideas, conocimiento, conversaciones.</t>
    </r>
  </si>
  <si>
    <r>
      <t>Amenaza</t>
    </r>
    <r>
      <rPr>
        <sz val="11"/>
        <color indexed="8"/>
        <rFont val="Century Gothic"/>
        <family val="2"/>
      </rPr>
      <t>: Causa potencial de un incidente no deseado, que puede provocar daños a un sistema o a la organización.</t>
    </r>
  </si>
  <si>
    <r>
      <t>Confidencialidad</t>
    </r>
    <r>
      <rPr>
        <sz val="11"/>
        <color indexed="8"/>
        <rFont val="Century Gothic"/>
        <family val="2"/>
      </rPr>
      <t>: Propiedad de la información de no ponerse a disposición o ser revelada a individuos, entidades o procesos no autorizados.</t>
    </r>
  </si>
  <si>
    <r>
      <t>Declaración de aplicabilidad</t>
    </r>
    <r>
      <rPr>
        <sz val="11"/>
        <color indexed="8"/>
        <rFont val="Century Gothic"/>
        <family val="2"/>
      </rPr>
      <t>: (en inglés Statement of Applicability; SOA). Documento que enumera los controles aplicados por el SGSI de la organización -tras el resultado de los procesos de evaluación y tratamiento de riesgos- y su justificación, así como la justificación de las exclusiones de controles del anexo A de ISO 27001.</t>
    </r>
  </si>
  <si>
    <r>
      <t>Disponibilidad</t>
    </r>
    <r>
      <rPr>
        <sz val="11"/>
        <color indexed="8"/>
        <rFont val="Century Gothic"/>
        <family val="2"/>
      </rPr>
      <t>: Propiedad de la información de estar accesible y utilizable cuando lo requiera una entidad autorizada.</t>
    </r>
  </si>
  <si>
    <r>
      <t>Dominio</t>
    </r>
    <r>
      <rPr>
        <sz val="11"/>
        <color indexed="8"/>
        <rFont val="Century Gothic"/>
        <family val="2"/>
      </rPr>
      <t>: Corresponde a cada uno de los aspectos que comprende o regula una norma técnica.</t>
    </r>
    <r>
      <rPr>
        <b/>
        <sz val="11"/>
        <color indexed="8"/>
        <rFont val="Century Gothic"/>
        <family val="2"/>
      </rPr>
      <t xml:space="preserve"> </t>
    </r>
  </si>
  <si>
    <r>
      <t>Gestión</t>
    </r>
    <r>
      <rPr>
        <sz val="11"/>
        <color indexed="8"/>
        <rFont val="Century Gothic"/>
        <family val="2"/>
      </rPr>
      <t xml:space="preserve"> </t>
    </r>
    <r>
      <rPr>
        <b/>
        <sz val="11"/>
        <color indexed="8"/>
        <rFont val="Century Gothic"/>
        <family val="2"/>
      </rPr>
      <t>de Riesgo</t>
    </r>
    <r>
      <rPr>
        <sz val="11"/>
        <color indexed="8"/>
        <rFont val="Century Gothic"/>
        <family val="2"/>
      </rPr>
      <t>: proceso de identificación y evaluación de riesgos y la toma de acciones efectivas para reducirlos a un nivel aceptable. Incluye la valoración de riesgos; análisis costo-beneficio de las acciones y controles de mitigación, y la selección, implementación y valoración de controles de seguridad</t>
    </r>
  </si>
  <si>
    <r>
      <t>Información</t>
    </r>
    <r>
      <rPr>
        <sz val="11"/>
        <color indexed="8"/>
        <rFont val="Century Gothic"/>
        <family val="2"/>
      </rPr>
      <t>: es todo aquel conjunto de datos organizados en poder de una entidad que posean valor para la misma, independientemente de la forma en que se guarde o transmita (escrita, en imágenes, oral, impresa en papel, almacenada electrónicamente, proyectada, enviada por correo, fax o e-mail, transmitida en conversaciones, etc.), de su origen (de la propia organización o de fuentes externas) o de la fecha de elaboración.</t>
    </r>
  </si>
  <si>
    <r>
      <t>Ingeniería social</t>
    </r>
    <r>
      <rPr>
        <sz val="11"/>
        <color indexed="8"/>
        <rFont val="Century Gothic"/>
        <family val="2"/>
      </rPr>
      <t>: consiste en la manipulación de las personas para que voluntariamente realicen actos que normalmente no harían.</t>
    </r>
  </si>
  <si>
    <r>
      <t>Integridad</t>
    </r>
    <r>
      <rPr>
        <sz val="11"/>
        <color indexed="8"/>
        <rFont val="Century Gothic"/>
        <family val="2"/>
      </rPr>
      <t>: Propiedad de la información relativa a su exactitud y completitud.</t>
    </r>
  </si>
  <si>
    <r>
      <t>Norma Técnica:</t>
    </r>
    <r>
      <rPr>
        <sz val="11"/>
        <color indexed="8"/>
        <rFont val="Century Gothic"/>
        <family val="2"/>
      </rPr>
      <t xml:space="preserve"> documento escrito, aprobado por un organismo reconocido y accesible al público. Para su elaboración se requiere el consenso de todas las partes interesadas (Fabricantes, administraciones, usuarios y consumidores, centros de investigación y laboratorios, asociaciones y colegios profesionales, agentes sociales, etc…)</t>
    </r>
  </si>
  <si>
    <t>Su objetivo es establecer los requisitos que deben cumplir los productos o servicios para asegurar su aptitud para el uso, seguridad, protección del producto, etc.</t>
  </si>
  <si>
    <t>Su aplicación acostumbra a ser voluntaria, pero puede ser declarada de cumplimiento obligatorio cuando una norma jurídica así lo establezca.</t>
  </si>
  <si>
    <t>Se identifica por unas siglas (UNE, EN, ISO, IEC, DIN, NT, BS, ASTM, etc.), un número y la fecha de publicación.</t>
  </si>
  <si>
    <r>
      <t>·</t>
    </r>
    <r>
      <rPr>
        <sz val="7"/>
        <color indexed="8"/>
        <rFont val="Century Gothic"/>
        <family val="2"/>
      </rPr>
      <t xml:space="preserve">         </t>
    </r>
    <r>
      <rPr>
        <b/>
        <sz val="11"/>
        <color indexed="8"/>
        <rFont val="Century Gothic"/>
        <family val="2"/>
      </rPr>
      <t>Norma técnica internacional</t>
    </r>
    <r>
      <rPr>
        <sz val="11"/>
        <color indexed="8"/>
        <rFont val="Century Gothic"/>
        <family val="2"/>
      </rPr>
      <t>: Es una norma adoptada por un organismo internacional de normalización, tal como ISO (Internacional Standard Organization), y que debe ser accesible al público.</t>
    </r>
  </si>
  <si>
    <r>
      <t>Riesgo</t>
    </r>
    <r>
      <rPr>
        <sz val="11"/>
        <color indexed="8"/>
        <rFont val="Century Gothic"/>
        <family val="2"/>
      </rPr>
      <t>: en el marco de la gestión de la seguridad de la información y de acuerdo con la ISO 27001, es la posibilidad de que una amenaza concreta pueda explotar una vulnerabilidad para causar una pérdida o daño en un activo de información. Suele considerarse como una combinación de la probabilidad de un evento y sus consecuencias.</t>
    </r>
  </si>
  <si>
    <r>
      <t>Seguridad de la información (según ISO 27001</t>
    </r>
    <r>
      <rPr>
        <sz val="11"/>
        <color indexed="8"/>
        <rFont val="Century Gothic"/>
        <family val="2"/>
      </rPr>
      <t>): conjunto de actividades orientadas a garantizar la confidencialidad, integridad y disponibilidad de la información, así como de los sistemas implicados en su tratamiento, dentro de una organización.</t>
    </r>
  </si>
  <si>
    <r>
      <t>SGSI</t>
    </r>
    <r>
      <rPr>
        <sz val="11"/>
        <color indexed="8"/>
        <rFont val="Century Gothic"/>
        <family val="2"/>
      </rPr>
      <t>: Sigla del Sistema de Gestión de la Seguridad de la Información. (ISMS en inglés, Information Security Management System). En caso de la DT, el SMGI está definido en la documentación relacionada con la AP Gobierno de la seguridad (documento marco y relacionados)</t>
    </r>
  </si>
  <si>
    <r>
      <t>Vulnerabilidad</t>
    </r>
    <r>
      <rPr>
        <sz val="11"/>
        <color indexed="8"/>
        <rFont val="Century Gothic"/>
        <family val="2"/>
      </rPr>
      <t>: Debilidad de un activo o control que puede ser explotada por una o más amenazas.</t>
    </r>
  </si>
  <si>
    <r>
      <t>4</t>
    </r>
    <r>
      <rPr>
        <b/>
        <sz val="7"/>
        <color indexed="8"/>
        <rFont val="Century Gothic"/>
        <family val="2"/>
      </rPr>
      <t xml:space="preserve">       </t>
    </r>
    <r>
      <rPr>
        <b/>
        <sz val="11"/>
        <color indexed="8"/>
        <rFont val="Century Gothic"/>
        <family val="2"/>
      </rPr>
      <t>CONTEXTO</t>
    </r>
  </si>
  <si>
    <t>El Ministerio de Hacienda estableció desde hace varios años el SGSI para la entidad, cuyos principales logros han sido:</t>
  </si>
  <si>
    <r>
      <t>·</t>
    </r>
    <r>
      <rPr>
        <sz val="7"/>
        <color indexed="8"/>
        <rFont val="Century Gothic"/>
        <family val="2"/>
      </rPr>
      <t xml:space="preserve">         </t>
    </r>
    <r>
      <rPr>
        <sz val="11"/>
        <color indexed="8"/>
        <rFont val="Century Gothic"/>
        <family val="2"/>
      </rPr>
      <t>Generación de Políticas de Seguridad alineadas con los dominios de la Norma ISO 27001:2013</t>
    </r>
  </si>
  <si>
    <r>
      <t>·</t>
    </r>
    <r>
      <rPr>
        <sz val="7"/>
        <color indexed="8"/>
        <rFont val="Century Gothic"/>
        <family val="2"/>
      </rPr>
      <t xml:space="preserve">         </t>
    </r>
    <r>
      <rPr>
        <sz val="11"/>
        <color indexed="8"/>
        <rFont val="Century Gothic"/>
        <family val="2"/>
      </rPr>
      <t>Capacitación en Metodología de Manejo de Riesgos de Seguridad Informática.</t>
    </r>
  </si>
  <si>
    <r>
      <t>·</t>
    </r>
    <r>
      <rPr>
        <sz val="7"/>
        <color indexed="8"/>
        <rFont val="Century Gothic"/>
        <family val="2"/>
      </rPr>
      <t xml:space="preserve">         </t>
    </r>
    <r>
      <rPr>
        <sz val="11"/>
        <color indexed="8"/>
        <rFont val="Century Gothic"/>
        <family val="2"/>
      </rPr>
      <t>Realizar un diagnóstico de la situación de la Entidad en materia de seguridad informática, topología de red, diseñar el modelo de seguridad</t>
    </r>
  </si>
  <si>
    <r>
      <t>·</t>
    </r>
    <r>
      <rPr>
        <sz val="7"/>
        <color indexed="8"/>
        <rFont val="Century Gothic"/>
        <family val="2"/>
      </rPr>
      <t xml:space="preserve">         </t>
    </r>
    <r>
      <rPr>
        <sz val="11"/>
        <color indexed="8"/>
        <rFont val="Century Gothic"/>
        <family val="2"/>
      </rPr>
      <t xml:space="preserve">Realizar una campaña de sensibilización dirigida a los funcionarios del MHCP, en donde se reforzaron los hallazgos respecto al desconocimiento de buenas prácticas en seguridad de la Información. </t>
    </r>
  </si>
  <si>
    <t>Posteriormente al establecimiento del SGSI, y teniendo en cuenta que el tema de seguridad es cambiante y dinámico, el entorno de riesgos que enfrenta una entidad cambia permanentemente, lo mismo que las amenazas y situaciones de vulnerabilidad, por lo que se han realizado revisiones y actualizaciones de las políticas de seguridad, incluyendo la actualización y/o definición de procedimientos asociados a las políticas de manera que se hagan operativas.</t>
  </si>
  <si>
    <t>Adicionalmente, se realizaron diagnósticos de identificación de brechas con base en consultorías y herramientas provistas por MinTic, así como análisis de vulnerabilidades y hacking ético, que le han permitido a la entidad establecer los temas en los cuales debe desarrollar actividades y tareas para mantener actualizado y vigente el Modelo de Privacidad y Seguridad de la Información existente.</t>
  </si>
  <si>
    <t>Estas actividades apuntan principalmente a frentes como:</t>
  </si>
  <si>
    <r>
      <t>1.</t>
    </r>
    <r>
      <rPr>
        <sz val="7"/>
        <color indexed="8"/>
        <rFont val="Century Gothic"/>
        <family val="2"/>
      </rPr>
      <t xml:space="preserve">    </t>
    </r>
    <r>
      <rPr>
        <sz val="11"/>
        <color indexed="8"/>
        <rFont val="Century Gothic"/>
        <family val="2"/>
      </rPr>
      <t>Revisión periódica de las Políticas de Seguridad de la Información, que implique no solo actualizar las políticas ya definidas sino la elaboración de nuevas y la generación de nuevos procedimientos y controles.</t>
    </r>
  </si>
  <si>
    <r>
      <t>2.</t>
    </r>
    <r>
      <rPr>
        <sz val="7"/>
        <color indexed="8"/>
        <rFont val="Century Gothic"/>
        <family val="2"/>
      </rPr>
      <t xml:space="preserve">    </t>
    </r>
    <r>
      <rPr>
        <sz val="11"/>
        <color indexed="8"/>
        <rFont val="Century Gothic"/>
        <family val="2"/>
      </rPr>
      <t>Implementación de Políticas y Controles, tanto sobre elementos de Plataforma computacional como sobre procesos y procedimientos.</t>
    </r>
  </si>
  <si>
    <r>
      <t>3.</t>
    </r>
    <r>
      <rPr>
        <sz val="7"/>
        <color indexed="8"/>
        <rFont val="Century Gothic"/>
        <family val="2"/>
      </rPr>
      <t xml:space="preserve">    </t>
    </r>
    <r>
      <rPr>
        <sz val="11"/>
        <color indexed="8"/>
        <rFont val="Century Gothic"/>
        <family val="2"/>
      </rPr>
      <t>Adquisición de servicios y herramientas de seguridad para fortalecer los esquemas de monitoreo, detección, análisis y mitigación de riesgos y amenazas, fortaleciendo las capacidades de la entidad para detectar y contener posibles incidentes de seguridad.</t>
    </r>
  </si>
  <si>
    <r>
      <t>4.</t>
    </r>
    <r>
      <rPr>
        <sz val="7"/>
        <color indexed="8"/>
        <rFont val="Century Gothic"/>
        <family val="2"/>
      </rPr>
      <t xml:space="preserve">    </t>
    </r>
    <r>
      <rPr>
        <sz val="11"/>
        <color indexed="8"/>
        <rFont val="Century Gothic"/>
        <family val="2"/>
      </rPr>
      <t>Campañas y jornadas de sensibilización, capacitación y concienciación de seguridad para funcionarios, contratistas y terceros.</t>
    </r>
  </si>
  <si>
    <r>
      <t>5.</t>
    </r>
    <r>
      <rPr>
        <sz val="7"/>
        <color indexed="8"/>
        <rFont val="Century Gothic"/>
        <family val="2"/>
      </rPr>
      <t xml:space="preserve">    </t>
    </r>
    <r>
      <rPr>
        <sz val="11"/>
        <color indexed="8"/>
        <rFont val="Century Gothic"/>
        <family val="2"/>
      </rPr>
      <t>Participación activa en el desarrollo y aplicación de lineamientos establecidos por entes estatales, tales como el Modelo nacional de Riesgos de Seguridad Digital e Infraestructuras Cibernéticas Críticas.</t>
    </r>
  </si>
  <si>
    <t>Las actividades definidas en el Plan se encuentran integradas dentro del Plan de Acción Institucional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</si>
</sst>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 #,##0_-;_-* &quot;-&quot;_-;_-@_-"/>
    <numFmt numFmtId="165" formatCode="_(&quot;$&quot;\ * #,##0.00_);_(&quot;$&quot;\ * \(#,##0.00\);_(&quot;$&quot;\ * &quot;-&quot;??_);_(@_)"/>
    <numFmt numFmtId="166" formatCode="_(* #,##0.00_);_(* \(#,##0.00\);_(* &quot;-&quot;??_);_(@_)"/>
    <numFmt numFmtId="167" formatCode="_ &quot;$&quot;\ * #,##0.00_ ;_ &quot;$&quot;\ * \-#,##0.00_ ;_ &quot;$&quot;\ * &quot;-&quot;??_ ;_ @_ "/>
    <numFmt numFmtId="168" formatCode="_-[$€-2]* #,##0.00_-;\-[$€-2]* #,##0.00_-;_-[$€-2]* &quot;-&quot;??_-"/>
    <numFmt numFmtId="169" formatCode="dd/mm/yyyy;@"/>
    <numFmt numFmtId="170" formatCode="_(&quot;$&quot;\ * #,##0_);_(&quot;$&quot;\ * \(#,##0\);_(&quot;$&quot;\ * &quot;-&quot;??_);_(@_)"/>
    <numFmt numFmtId="171" formatCode="_(&quot;$&quot;* #,##0.00_);_(&quot;$&quot;* \(#,##0.00\);_(&quot;$&quot;* &quot;-&quot;??_);_(@_)"/>
    <numFmt numFmtId="172" formatCode="_(* #,##0_);_(* \(#,##0\);_(* &quot;-&quot;??_);_(@_)"/>
    <numFmt numFmtId="173" formatCode="&quot;$&quot;\ #,##0.00"/>
    <numFmt numFmtId="174" formatCode="0.0%"/>
  </numFmts>
  <fonts count="99">
    <font>
      <sz val="11"/>
      <color theme="1"/>
      <name val="Calibri"/>
      <family val="2"/>
      <scheme val="minor"/>
    </font>
    <font>
      <sz val="10"/>
      <name val="Arial"/>
      <family val="2"/>
    </font>
    <font>
      <sz val="10"/>
      <name val="Arial Narrow"/>
      <family val="2"/>
    </font>
    <font>
      <b/>
      <sz val="9"/>
      <color indexed="81"/>
      <name val="Tahoma"/>
      <family val="2"/>
    </font>
    <font>
      <sz val="9"/>
      <color indexed="81"/>
      <name val="Tahoma"/>
      <family val="2"/>
    </font>
    <font>
      <b/>
      <sz val="11"/>
      <color indexed="81"/>
      <name val="Tahoma"/>
      <family val="2"/>
    </font>
    <font>
      <sz val="11"/>
      <color indexed="81"/>
      <name val="Tahoma"/>
      <family val="2"/>
    </font>
    <font>
      <sz val="11"/>
      <color theme="1"/>
      <name val="Calibri"/>
      <family val="2"/>
      <scheme val="minor"/>
    </font>
    <font>
      <sz val="11"/>
      <color theme="0"/>
      <name val="Calibri"/>
      <family val="2"/>
      <scheme val="minor"/>
    </font>
    <font>
      <u/>
      <sz val="11"/>
      <color theme="10"/>
      <name val="Calibri"/>
      <family val="2"/>
      <scheme val="minor"/>
    </font>
    <font>
      <u/>
      <sz val="10"/>
      <color theme="10"/>
      <name val="Arial"/>
      <family val="2"/>
    </font>
    <font>
      <sz val="10"/>
      <color theme="1"/>
      <name val="Arial"/>
      <family val="2"/>
    </font>
    <font>
      <sz val="11"/>
      <color rgb="FF000000"/>
      <name val="Calibri"/>
      <family val="2"/>
    </font>
    <font>
      <sz val="11"/>
      <color rgb="FFFF0000"/>
      <name val="Calibri"/>
      <family val="2"/>
      <scheme val="minor"/>
    </font>
    <font>
      <b/>
      <sz val="11"/>
      <color theme="1"/>
      <name val="Calibri"/>
      <family val="2"/>
      <scheme val="minor"/>
    </font>
    <font>
      <b/>
      <sz val="24"/>
      <color theme="1"/>
      <name val="Arial"/>
      <family val="2"/>
    </font>
    <font>
      <sz val="11"/>
      <color theme="1"/>
      <name val="Arial"/>
      <family val="2"/>
    </font>
    <font>
      <sz val="10.8"/>
      <color theme="1"/>
      <name val="Arial"/>
      <family val="2"/>
    </font>
    <font>
      <sz val="7"/>
      <color theme="1"/>
      <name val="Calibri"/>
      <family val="2"/>
      <scheme val="minor"/>
    </font>
    <font>
      <sz val="40"/>
      <color theme="1"/>
      <name val="Arial"/>
      <family val="2"/>
    </font>
    <font>
      <sz val="10"/>
      <color theme="1"/>
      <name val="Bradley Hand ITC"/>
      <family val="4"/>
    </font>
    <font>
      <sz val="10"/>
      <color theme="1"/>
      <name val="Gadugi"/>
      <family val="2"/>
    </font>
    <font>
      <b/>
      <sz val="10"/>
      <color rgb="FF006600"/>
      <name val="Estrangelo Edessa"/>
      <family val="4"/>
    </font>
    <font>
      <sz val="18"/>
      <color theme="1"/>
      <name val="Calibri"/>
      <family val="2"/>
      <scheme val="minor"/>
    </font>
    <font>
      <sz val="11"/>
      <color rgb="FF000000"/>
      <name val="Century Gothic"/>
      <family val="2"/>
    </font>
    <font>
      <b/>
      <sz val="22"/>
      <color rgb="FF7F7F7F"/>
      <name val="Century Gothic"/>
      <family val="2"/>
    </font>
    <font>
      <b/>
      <sz val="11"/>
      <color theme="0"/>
      <name val="Century Gothic"/>
      <family val="2"/>
    </font>
    <font>
      <b/>
      <sz val="11"/>
      <color rgb="FF000000"/>
      <name val="Century Gothic"/>
      <family val="2"/>
    </font>
    <font>
      <sz val="11"/>
      <name val="Century Gothic"/>
      <family val="2"/>
    </font>
    <font>
      <b/>
      <sz val="10"/>
      <name val="Century Gothic"/>
      <family val="2"/>
    </font>
    <font>
      <b/>
      <sz val="11"/>
      <name val="Century Gothic"/>
      <family val="2"/>
    </font>
    <font>
      <b/>
      <sz val="10"/>
      <color rgb="FF000000"/>
      <name val="Century Gothic"/>
      <family val="2"/>
    </font>
    <font>
      <b/>
      <sz val="10"/>
      <color theme="0"/>
      <name val="Century Gothic"/>
      <family val="2"/>
    </font>
    <font>
      <b/>
      <sz val="8"/>
      <color theme="0"/>
      <name val="Century Gothic"/>
      <family val="2"/>
    </font>
    <font>
      <b/>
      <sz val="9"/>
      <color theme="0"/>
      <name val="Century Gothic"/>
      <family val="2"/>
    </font>
    <font>
      <sz val="10"/>
      <color rgb="FF000000"/>
      <name val="Century Gothic"/>
      <family val="2"/>
    </font>
    <font>
      <sz val="10"/>
      <name val="Century Gothic"/>
      <family val="2"/>
    </font>
    <font>
      <sz val="8"/>
      <name val="Century Gothic"/>
      <family val="2"/>
    </font>
    <font>
      <sz val="10"/>
      <color theme="1"/>
      <name val="Century Gothic"/>
      <family val="2"/>
    </font>
    <font>
      <sz val="8"/>
      <color rgb="FF000000"/>
      <name val="Century Gothic"/>
      <family val="2"/>
    </font>
    <font>
      <b/>
      <sz val="8"/>
      <name val="Century Gothic"/>
      <family val="2"/>
    </font>
    <font>
      <sz val="10"/>
      <color theme="0"/>
      <name val="Century Gothic"/>
      <family val="2"/>
    </font>
    <font>
      <sz val="8"/>
      <color theme="1"/>
      <name val="Century Gothic"/>
      <family val="2"/>
    </font>
    <font>
      <b/>
      <sz val="24"/>
      <color theme="1"/>
      <name val="Century Gothic"/>
      <family val="2"/>
    </font>
    <font>
      <sz val="10.8"/>
      <color theme="1"/>
      <name val="Century Gothic"/>
      <family val="2"/>
    </font>
    <font>
      <b/>
      <sz val="40"/>
      <color theme="1"/>
      <name val="Century Gothic"/>
      <family val="2"/>
    </font>
    <font>
      <b/>
      <sz val="12"/>
      <color theme="1"/>
      <name val="Century Gothic"/>
      <family val="2"/>
    </font>
    <font>
      <sz val="14"/>
      <color theme="1"/>
      <name val="Century Gothic"/>
      <family val="2"/>
    </font>
    <font>
      <b/>
      <sz val="18"/>
      <color theme="1"/>
      <name val="Century Gothic"/>
      <family val="2"/>
    </font>
    <font>
      <sz val="11"/>
      <color theme="1"/>
      <name val="Century Gothic"/>
      <family val="2"/>
    </font>
    <font>
      <b/>
      <sz val="14"/>
      <color theme="0"/>
      <name val="Century Gothic"/>
      <family val="2"/>
    </font>
    <font>
      <b/>
      <sz val="14"/>
      <color theme="1"/>
      <name val="Century Gothic"/>
      <family val="2"/>
    </font>
    <font>
      <u/>
      <sz val="14"/>
      <color theme="10"/>
      <name val="Century Gothic"/>
      <family val="2"/>
    </font>
    <font>
      <sz val="40"/>
      <color theme="1"/>
      <name val="Century Gothic"/>
      <family val="2"/>
    </font>
    <font>
      <b/>
      <sz val="11"/>
      <color theme="1"/>
      <name val="Century Gothic"/>
      <family val="2"/>
    </font>
    <font>
      <b/>
      <sz val="40"/>
      <color theme="0"/>
      <name val="Century Gothic"/>
      <family val="2"/>
    </font>
    <font>
      <b/>
      <sz val="8"/>
      <color rgb="FF000000"/>
      <name val="Century Gothic"/>
      <family val="2"/>
    </font>
    <font>
      <sz val="8"/>
      <color rgb="FF262626"/>
      <name val="Century Gothic"/>
      <family val="2"/>
    </font>
    <font>
      <b/>
      <sz val="40"/>
      <name val="Century Gothic"/>
      <family val="2"/>
    </font>
    <font>
      <b/>
      <sz val="18"/>
      <name val="Century Gothic"/>
      <family val="2"/>
    </font>
    <font>
      <sz val="12"/>
      <name val="Century Gothic"/>
      <family val="2"/>
    </font>
    <font>
      <sz val="12"/>
      <color theme="1"/>
      <name val="Century Gothic"/>
      <family val="2"/>
    </font>
    <font>
      <sz val="9"/>
      <name val="Century Gothic"/>
      <family val="2"/>
    </font>
    <font>
      <b/>
      <sz val="12"/>
      <name val="Century Gothic"/>
      <family val="2"/>
    </font>
    <font>
      <b/>
      <sz val="9"/>
      <color theme="1"/>
      <name val="Century Gothic"/>
      <family val="2"/>
    </font>
    <font>
      <b/>
      <sz val="20"/>
      <name val="Century Gothic"/>
      <family val="2"/>
    </font>
    <font>
      <b/>
      <sz val="16"/>
      <name val="Century Gothic"/>
      <family val="2"/>
    </font>
    <font>
      <b/>
      <sz val="14"/>
      <name val="Century Gothic"/>
      <family val="2"/>
    </font>
    <font>
      <sz val="14"/>
      <name val="Century Gothic"/>
      <family val="2"/>
    </font>
    <font>
      <sz val="18"/>
      <name val="Century Gothic"/>
      <family val="2"/>
    </font>
    <font>
      <b/>
      <sz val="40"/>
      <color theme="1" tint="0.249977111117893"/>
      <name val="Century Gothic"/>
      <family val="2"/>
    </font>
    <font>
      <sz val="18"/>
      <color theme="1"/>
      <name val="Century Gothic"/>
      <family val="2"/>
    </font>
    <font>
      <b/>
      <sz val="11"/>
      <color theme="1" tint="0.249977111117893"/>
      <name val="Century Gothic"/>
      <family val="2"/>
    </font>
    <font>
      <b/>
      <sz val="24"/>
      <color rgb="FF002060"/>
      <name val="Century Gothic"/>
      <family val="2"/>
    </font>
    <font>
      <b/>
      <sz val="10.8"/>
      <color theme="0"/>
      <name val="Century Gothic"/>
      <family val="2"/>
    </font>
    <font>
      <sz val="16"/>
      <color theme="1"/>
      <name val="Century Gothic"/>
      <family val="2"/>
    </font>
    <font>
      <sz val="10.8"/>
      <name val="Century Gothic"/>
      <family val="2"/>
    </font>
    <font>
      <b/>
      <sz val="7"/>
      <color indexed="8"/>
      <name val="Century Gothic"/>
      <family val="2"/>
    </font>
    <font>
      <b/>
      <sz val="11"/>
      <color indexed="8"/>
      <name val="Century Gothic"/>
      <family val="2"/>
    </font>
    <font>
      <sz val="11"/>
      <color indexed="8"/>
      <name val="Century Gothic"/>
      <family val="2"/>
    </font>
    <font>
      <sz val="7"/>
      <color indexed="8"/>
      <name val="Century Gothic"/>
      <family val="2"/>
    </font>
    <font>
      <b/>
      <sz val="16"/>
      <color theme="1"/>
      <name val="Calibri"/>
      <family val="2"/>
      <scheme val="minor"/>
    </font>
    <font>
      <b/>
      <sz val="10"/>
      <color indexed="8"/>
      <name val="Century Gothic"/>
      <family val="2"/>
    </font>
    <font>
      <b/>
      <sz val="9"/>
      <name val="Calibri"/>
      <family val="2"/>
    </font>
    <font>
      <sz val="10"/>
      <color rgb="FF000000"/>
      <name val="Calibri"/>
      <family val="2"/>
    </font>
    <font>
      <b/>
      <sz val="10"/>
      <color rgb="FFFFFFFF"/>
      <name val="Century Gothic"/>
      <family val="2"/>
    </font>
    <font>
      <sz val="14"/>
      <color rgb="FFFF0000"/>
      <name val="Century Gothic"/>
      <family val="2"/>
    </font>
    <font>
      <b/>
      <sz val="12"/>
      <color theme="0"/>
      <name val="Century Gothic"/>
      <family val="2"/>
    </font>
    <font>
      <b/>
      <sz val="10"/>
      <name val="Estrangelo Edessa"/>
      <family val="4"/>
    </font>
    <font>
      <sz val="10"/>
      <name val="Bradley Hand ITC"/>
      <family val="4"/>
    </font>
    <font>
      <sz val="10"/>
      <name val="Estrangelo Edessa"/>
    </font>
    <font>
      <b/>
      <sz val="14"/>
      <name val="Estrangelo Edessa"/>
    </font>
    <font>
      <sz val="14"/>
      <name val="Estrangelo Edessa"/>
    </font>
    <font>
      <sz val="24"/>
      <color theme="1"/>
      <name val="Century Gothic"/>
      <family val="2"/>
    </font>
    <font>
      <b/>
      <sz val="22"/>
      <color theme="0"/>
      <name val="Calibri"/>
      <family val="2"/>
    </font>
    <font>
      <b/>
      <sz val="12"/>
      <name val="Calibri"/>
      <family val="2"/>
    </font>
    <font>
      <b/>
      <sz val="10"/>
      <name val="Calibri"/>
      <family val="2"/>
    </font>
    <font>
      <b/>
      <sz val="10"/>
      <color theme="0"/>
      <name val="Calibri"/>
      <family val="2"/>
    </font>
    <font>
      <sz val="9"/>
      <color rgb="FF000000"/>
      <name val="Calibri"/>
      <family val="2"/>
    </font>
  </fonts>
  <fills count="56">
    <fill>
      <patternFill patternType="none"/>
    </fill>
    <fill>
      <patternFill patternType="gray125"/>
    </fill>
    <fill>
      <patternFill patternType="solid">
        <fgColor theme="4"/>
      </patternFill>
    </fill>
    <fill>
      <patternFill patternType="solid">
        <fgColor rgb="FF00447C"/>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rgb="FF62BD19"/>
        <bgColor indexed="64"/>
      </patternFill>
    </fill>
    <fill>
      <patternFill patternType="solid">
        <fgColor rgb="FFC8DB00"/>
        <bgColor indexed="64"/>
      </patternFill>
    </fill>
    <fill>
      <patternFill patternType="solid">
        <fgColor rgb="FF00FF00"/>
        <bgColor indexed="64"/>
      </patternFill>
    </fill>
    <fill>
      <patternFill patternType="solid">
        <fgColor theme="2"/>
        <bgColor indexed="64"/>
      </patternFill>
    </fill>
    <fill>
      <patternFill patternType="solid">
        <fgColor theme="0" tint="-4.9989318521683403E-2"/>
        <bgColor indexed="64"/>
      </patternFill>
    </fill>
    <fill>
      <patternFill patternType="solid">
        <fgColor rgb="FFDDF0C8"/>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EBEB"/>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1B462C"/>
        <bgColor indexed="64"/>
      </patternFill>
    </fill>
    <fill>
      <patternFill patternType="solid">
        <fgColor rgb="FF8B8C70"/>
        <bgColor indexed="64"/>
      </patternFill>
    </fill>
    <fill>
      <patternFill patternType="solid">
        <fgColor rgb="FF595959"/>
        <bgColor rgb="FF000000"/>
      </patternFill>
    </fill>
    <fill>
      <patternFill patternType="solid">
        <fgColor rgb="FFD8E4BC"/>
        <bgColor rgb="FF000000"/>
      </patternFill>
    </fill>
    <fill>
      <patternFill patternType="solid">
        <fgColor rgb="FFEBF1DE"/>
        <bgColor rgb="FF000000"/>
      </patternFill>
    </fill>
    <fill>
      <patternFill patternType="solid">
        <fgColor theme="1"/>
        <bgColor indexed="64"/>
      </patternFill>
    </fill>
    <fill>
      <patternFill patternType="solid">
        <fgColor rgb="FF0070C0"/>
        <bgColor indexed="64"/>
      </patternFill>
    </fill>
    <fill>
      <patternFill patternType="solid">
        <fgColor rgb="FF002060"/>
        <bgColor rgb="FFFEF2CB"/>
      </patternFill>
    </fill>
    <fill>
      <patternFill patternType="solid">
        <fgColor theme="0" tint="-4.9989318521683403E-2"/>
        <bgColor rgb="FFFFFF99"/>
      </patternFill>
    </fill>
    <fill>
      <patternFill patternType="solid">
        <fgColor rgb="FF00B050"/>
        <bgColor rgb="FFFFFF99"/>
      </patternFill>
    </fill>
    <fill>
      <patternFill patternType="solid">
        <fgColor rgb="FFF2F2F2"/>
        <bgColor rgb="FFF2F2F2"/>
      </patternFill>
    </fill>
    <fill>
      <patternFill patternType="solid">
        <fgColor rgb="FFC00000"/>
        <bgColor indexed="64"/>
      </patternFill>
    </fill>
    <fill>
      <patternFill patternType="solid">
        <fgColor theme="4" tint="0.39997558519241921"/>
        <bgColor rgb="FFBFBFBF"/>
      </patternFill>
    </fill>
    <fill>
      <patternFill patternType="solid">
        <fgColor theme="0"/>
        <bgColor rgb="FFFEF2CB"/>
      </patternFill>
    </fill>
    <fill>
      <patternFill patternType="solid">
        <fgColor theme="0"/>
        <bgColor rgb="FFBFBFBF"/>
      </patternFill>
    </fill>
    <fill>
      <patternFill patternType="solid">
        <fgColor rgb="FF00B050"/>
        <bgColor rgb="FFBFBFBF"/>
      </patternFill>
    </fill>
    <fill>
      <patternFill patternType="solid">
        <fgColor rgb="FFFFC000"/>
        <bgColor rgb="FFFEF2CB"/>
      </patternFill>
    </fill>
    <fill>
      <patternFill patternType="solid">
        <fgColor theme="2" tint="-0.749992370372631"/>
        <bgColor rgb="FFFEF2CB"/>
      </patternFill>
    </fill>
    <fill>
      <patternFill patternType="solid">
        <fgColor rgb="FF0070C0"/>
        <bgColor rgb="FFFEF2CB"/>
      </patternFill>
    </fill>
    <fill>
      <patternFill patternType="solid">
        <fgColor rgb="FFC00000"/>
        <bgColor rgb="FFFEF2CB"/>
      </patternFill>
    </fill>
    <fill>
      <patternFill patternType="solid">
        <fgColor rgb="FF002060"/>
        <bgColor rgb="FFBFBFBF"/>
      </patternFill>
    </fill>
    <fill>
      <patternFill patternType="solid">
        <fgColor rgb="FF002060"/>
        <bgColor indexed="64"/>
      </patternFill>
    </fill>
    <fill>
      <patternFill patternType="solid">
        <fgColor theme="1"/>
        <bgColor rgb="FFBFBFBF"/>
      </patternFill>
    </fill>
    <fill>
      <patternFill patternType="solid">
        <fgColor rgb="FFFFC000"/>
        <bgColor indexed="64"/>
      </patternFill>
    </fill>
    <fill>
      <patternFill patternType="solid">
        <fgColor theme="1"/>
        <bgColor rgb="FFF2F2F2"/>
      </patternFill>
    </fill>
    <fill>
      <patternFill patternType="solid">
        <fgColor rgb="FF9CC2E5"/>
        <bgColor rgb="FF9CC2E5"/>
      </patternFill>
    </fill>
    <fill>
      <patternFill patternType="solid">
        <fgColor rgb="FFFFFFCC"/>
        <bgColor rgb="FFFFFFCC"/>
      </patternFill>
    </fill>
    <fill>
      <patternFill patternType="solid">
        <fgColor rgb="FF7F7F7F"/>
        <bgColor rgb="FF7F7F7F"/>
      </patternFill>
    </fill>
    <fill>
      <patternFill patternType="solid">
        <fgColor theme="2" tint="-0.749992370372631"/>
        <bgColor indexed="64"/>
      </patternFill>
    </fill>
    <fill>
      <patternFill patternType="solid">
        <fgColor rgb="FFFFFFFF"/>
        <bgColor rgb="FFFFFFFF"/>
      </patternFill>
    </fill>
    <fill>
      <patternFill patternType="solid">
        <fgColor rgb="FFFFFFFF"/>
        <bgColor indexed="64"/>
      </patternFill>
    </fill>
    <fill>
      <patternFill patternType="solid">
        <fgColor rgb="FF92D05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8"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rgb="FF002060"/>
      </left>
      <right style="thin">
        <color indexed="64"/>
      </right>
      <top style="medium">
        <color rgb="FF303F9F"/>
      </top>
      <bottom style="medium">
        <color rgb="FF303F9F"/>
      </bottom>
      <diagonal/>
    </border>
    <border>
      <left style="thin">
        <color indexed="64"/>
      </left>
      <right style="thin">
        <color indexed="64"/>
      </right>
      <top style="medium">
        <color rgb="FF303F9F"/>
      </top>
      <bottom style="medium">
        <color rgb="FF303F9F"/>
      </bottom>
      <diagonal/>
    </border>
    <border>
      <left style="thin">
        <color indexed="64"/>
      </left>
      <right style="medium">
        <color rgb="FF002060"/>
      </right>
      <top style="medium">
        <color rgb="FF303F9F"/>
      </top>
      <bottom style="medium">
        <color rgb="FF303F9F"/>
      </bottom>
      <diagonal/>
    </border>
    <border>
      <left style="medium">
        <color rgb="FF002060"/>
      </left>
      <right style="thin">
        <color indexed="64"/>
      </right>
      <top/>
      <bottom style="medium">
        <color rgb="FF002060"/>
      </bottom>
      <diagonal/>
    </border>
    <border>
      <left style="thin">
        <color indexed="64"/>
      </left>
      <right style="thin">
        <color indexed="64"/>
      </right>
      <top/>
      <bottom style="medium">
        <color rgb="FF002060"/>
      </bottom>
      <diagonal/>
    </border>
    <border>
      <left style="thin">
        <color indexed="64"/>
      </left>
      <right style="medium">
        <color rgb="FF002060"/>
      </right>
      <top/>
      <bottom style="medium">
        <color rgb="FF002060"/>
      </bottom>
      <diagonal/>
    </border>
    <border>
      <left style="medium">
        <color rgb="FF002060"/>
      </left>
      <right style="thin">
        <color indexed="64"/>
      </right>
      <top style="medium">
        <color rgb="FF002060"/>
      </top>
      <bottom style="medium">
        <color rgb="FF303F9F"/>
      </bottom>
      <diagonal/>
    </border>
    <border>
      <left style="thin">
        <color indexed="64"/>
      </left>
      <right style="thin">
        <color indexed="64"/>
      </right>
      <top style="medium">
        <color rgb="FF002060"/>
      </top>
      <bottom style="medium">
        <color rgb="FF303F9F"/>
      </bottom>
      <diagonal/>
    </border>
    <border>
      <left style="thin">
        <color indexed="64"/>
      </left>
      <right/>
      <top style="medium">
        <color rgb="FF002060"/>
      </top>
      <bottom style="medium">
        <color rgb="FF303F9F"/>
      </bottom>
      <diagonal/>
    </border>
    <border>
      <left style="medium">
        <color rgb="FF303F9F"/>
      </left>
      <right style="thin">
        <color indexed="64"/>
      </right>
      <top style="medium">
        <color rgb="FF002060"/>
      </top>
      <bottom style="medium">
        <color rgb="FF303F9F"/>
      </bottom>
      <diagonal/>
    </border>
    <border>
      <left style="thin">
        <color indexed="64"/>
      </left>
      <right style="medium">
        <color rgb="FF002060"/>
      </right>
      <top style="medium">
        <color rgb="FF002060"/>
      </top>
      <bottom style="medium">
        <color rgb="FF303F9F"/>
      </bottom>
      <diagonal/>
    </border>
    <border>
      <left/>
      <right/>
      <top style="thin">
        <color theme="4" tint="0.39997558519241921"/>
      </top>
      <bottom style="thin">
        <color theme="4" tint="0.39997558519241921"/>
      </bottom>
      <diagonal/>
    </border>
    <border>
      <left/>
      <right/>
      <top/>
      <bottom style="medium">
        <color rgb="FFC2D69B"/>
      </bottom>
      <diagonal/>
    </border>
    <border>
      <left style="medium">
        <color rgb="FFC2D69B"/>
      </left>
      <right style="thin">
        <color rgb="FFC2D69B"/>
      </right>
      <top style="medium">
        <color rgb="FFC2D69B"/>
      </top>
      <bottom style="thin">
        <color rgb="FFC2D69B"/>
      </bottom>
      <diagonal/>
    </border>
    <border>
      <left style="thin">
        <color rgb="FFC2D69B"/>
      </left>
      <right style="thin">
        <color rgb="FFC2D69B"/>
      </right>
      <top style="medium">
        <color rgb="FFC2D69B"/>
      </top>
      <bottom style="thin">
        <color rgb="FFC2D69B"/>
      </bottom>
      <diagonal/>
    </border>
    <border>
      <left style="thin">
        <color rgb="FFC2D69B"/>
      </left>
      <right style="medium">
        <color rgb="FFC2D69B"/>
      </right>
      <top style="medium">
        <color rgb="FFC2D69B"/>
      </top>
      <bottom style="thin">
        <color rgb="FFC2D69B"/>
      </bottom>
      <diagonal/>
    </border>
    <border>
      <left style="thin">
        <color rgb="FFC2D69B"/>
      </left>
      <right style="thin">
        <color rgb="FFC2D69B"/>
      </right>
      <top style="thin">
        <color rgb="FFC2D69B"/>
      </top>
      <bottom style="thin">
        <color rgb="FFC2D69B"/>
      </bottom>
      <diagonal/>
    </border>
    <border>
      <left style="medium">
        <color rgb="FFC2D69B"/>
      </left>
      <right style="thin">
        <color rgb="FFC2D69B"/>
      </right>
      <top style="thin">
        <color rgb="FFC2D69B"/>
      </top>
      <bottom style="medium">
        <color rgb="FFC2D69B"/>
      </bottom>
      <diagonal/>
    </border>
    <border>
      <left style="thin">
        <color rgb="FFC2D69B"/>
      </left>
      <right style="thin">
        <color rgb="FFC2D69B"/>
      </right>
      <top style="thin">
        <color rgb="FFC2D69B"/>
      </top>
      <bottom style="medium">
        <color rgb="FFC2D69B"/>
      </bottom>
      <diagonal/>
    </border>
    <border>
      <left style="thin">
        <color rgb="FFC2D69B"/>
      </left>
      <right style="medium">
        <color rgb="FFC2D69B"/>
      </right>
      <top style="thin">
        <color rgb="FFC2D69B"/>
      </top>
      <bottom style="medium">
        <color rgb="FFC2D69B"/>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C2D69B"/>
      </right>
      <top style="medium">
        <color rgb="FFC2D69B"/>
      </top>
      <bottom style="thin">
        <color rgb="FFC2D69B"/>
      </bottom>
      <diagonal/>
    </border>
    <border>
      <left/>
      <right style="thin">
        <color rgb="FFC2D69B"/>
      </right>
      <top style="thin">
        <color rgb="FFC2D69B"/>
      </top>
      <bottom style="medium">
        <color rgb="FFC2D69B"/>
      </bottom>
      <diagonal/>
    </border>
    <border>
      <left style="thin">
        <color rgb="FFC2D69B"/>
      </left>
      <right style="thin">
        <color rgb="FFC2D69B"/>
      </right>
      <top style="thin">
        <color rgb="FFC2D69B"/>
      </top>
      <bottom/>
      <diagonal/>
    </border>
    <border>
      <left style="medium">
        <color rgb="FFC2D69B"/>
      </left>
      <right style="thin">
        <color rgb="FFC2D69B"/>
      </right>
      <top style="thin">
        <color rgb="FFC2D69B"/>
      </top>
      <bottom/>
      <diagonal/>
    </border>
    <border>
      <left style="thin">
        <color rgb="FFC2D69B"/>
      </left>
      <right style="medium">
        <color rgb="FFC2D69B"/>
      </right>
      <top style="thin">
        <color rgb="FFC2D69B"/>
      </top>
      <bottom/>
      <diagonal/>
    </border>
    <border>
      <left style="thin">
        <color rgb="FFC2D69B"/>
      </left>
      <right/>
      <top style="medium">
        <color rgb="FFC2D69B"/>
      </top>
      <bottom style="thin">
        <color rgb="FFC2D69B"/>
      </bottom>
      <diagonal/>
    </border>
    <border>
      <left style="thin">
        <color rgb="FFC2D69B"/>
      </left>
      <right/>
      <top/>
      <bottom style="thin">
        <color rgb="FFC2D69B"/>
      </bottom>
      <diagonal/>
    </border>
    <border>
      <left style="thin">
        <color indexed="64"/>
      </left>
      <right style="thin">
        <color indexed="64"/>
      </right>
      <top style="medium">
        <color rgb="FFC2D69B"/>
      </top>
      <bottom/>
      <diagonal/>
    </border>
    <border>
      <left style="thin">
        <color indexed="64"/>
      </left>
      <right style="thin">
        <color indexed="64"/>
      </right>
      <top/>
      <bottom style="medium">
        <color rgb="FFC2D69B"/>
      </bottom>
      <diagonal/>
    </border>
    <border>
      <left/>
      <right/>
      <top style="medium">
        <color rgb="FFC2D69B"/>
      </top>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indexed="64"/>
      </top>
      <bottom style="thin">
        <color indexed="64"/>
      </bottom>
      <diagonal/>
    </border>
    <border>
      <left style="medium">
        <color rgb="FF000000"/>
      </left>
      <right/>
      <top/>
      <bottom/>
      <diagonal/>
    </border>
    <border>
      <left style="medium">
        <color rgb="FF000000"/>
      </left>
      <right style="thin">
        <color rgb="FF000000"/>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rgb="FF000000"/>
      </left>
      <right style="thin">
        <color indexed="64"/>
      </right>
      <top style="thin">
        <color indexed="64"/>
      </top>
      <bottom style="medium">
        <color indexed="64"/>
      </bottom>
      <diagonal/>
    </border>
    <border>
      <left/>
      <right style="medium">
        <color rgb="FF000000"/>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s>
  <cellStyleXfs count="36">
    <xf numFmtId="0" fontId="0" fillId="0" borderId="0"/>
    <xf numFmtId="166" fontId="7" fillId="0" borderId="0" applyFont="0" applyFill="0" applyBorder="0" applyAlignment="0" applyProtection="0"/>
    <xf numFmtId="165" fontId="7" fillId="0" borderId="0" applyFont="0" applyFill="0" applyBorder="0" applyAlignment="0" applyProtection="0"/>
    <xf numFmtId="0" fontId="8" fillId="2" borderId="0" applyNumberFormat="0" applyBorder="0" applyAlignment="0" applyProtection="0"/>
    <xf numFmtId="168" fontId="2"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164" fontId="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7" fillId="0" borderId="0" applyFont="0" applyFill="0" applyBorder="0" applyAlignment="0" applyProtection="0"/>
    <xf numFmtId="166" fontId="11" fillId="0" borderId="0" applyFont="0" applyFill="0" applyBorder="0" applyAlignment="0" applyProtection="0"/>
    <xf numFmtId="165"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applyNumberFormat="0" applyFont="0" applyFill="0" applyBorder="0" applyProtection="0">
      <alignment vertical="justify" wrapText="1"/>
    </xf>
    <xf numFmtId="0" fontId="1" fillId="0" borderId="0" applyNumberFormat="0" applyFont="0" applyFill="0" applyBorder="0" applyAlignment="0" applyProtection="0"/>
    <xf numFmtId="0" fontId="7" fillId="0" borderId="0"/>
    <xf numFmtId="0" fontId="1" fillId="0" borderId="0"/>
    <xf numFmtId="0" fontId="11" fillId="0" borderId="0"/>
    <xf numFmtId="0" fontId="7" fillId="0" borderId="0"/>
    <xf numFmtId="0" fontId="1" fillId="0" borderId="0"/>
    <xf numFmtId="0" fontId="12" fillId="0" borderId="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2" fillId="0" borderId="0" applyFont="0" applyFill="0" applyBorder="0" applyAlignment="0" applyProtection="0"/>
  </cellStyleXfs>
  <cellXfs count="922">
    <xf numFmtId="0" fontId="0" fillId="0" borderId="0" xfId="0"/>
    <xf numFmtId="0" fontId="16" fillId="0" borderId="0" xfId="0" applyFont="1" applyAlignment="1">
      <alignment horizontal="left" vertical="center" wrapText="1"/>
    </xf>
    <xf numFmtId="0" fontId="16" fillId="0" borderId="0" xfId="0" applyFont="1"/>
    <xf numFmtId="0" fontId="17" fillId="0" borderId="0" xfId="0" applyFont="1" applyAlignment="1">
      <alignment horizontal="left" vertical="center" wrapText="1"/>
    </xf>
    <xf numFmtId="0" fontId="17" fillId="0" borderId="0" xfId="0" applyFont="1" applyFill="1" applyAlignment="1">
      <alignment horizontal="left" vertical="center" wrapText="1"/>
    </xf>
    <xf numFmtId="0" fontId="15" fillId="0" borderId="0" xfId="0" applyFont="1" applyAlignment="1">
      <alignment vertical="center" wrapText="1"/>
    </xf>
    <xf numFmtId="0" fontId="0" fillId="0" borderId="1" xfId="0" applyBorder="1" applyAlignment="1">
      <alignment horizontal="center" vertical="center"/>
    </xf>
    <xf numFmtId="0" fontId="0" fillId="0" borderId="1" xfId="0" applyFill="1" applyBorder="1" applyAlignment="1">
      <alignment vertical="center" wrapText="1"/>
    </xf>
    <xf numFmtId="0" fontId="0" fillId="0" borderId="1" xfId="0" applyBorder="1" applyAlignment="1">
      <alignment vertical="center" wrapText="1"/>
    </xf>
    <xf numFmtId="0" fontId="0" fillId="4" borderId="1" xfId="0" applyFill="1" applyBorder="1" applyAlignment="1">
      <alignment horizontal="center" vertical="center"/>
    </xf>
    <xf numFmtId="0" fontId="14" fillId="4" borderId="1" xfId="0" applyFont="1" applyFill="1" applyBorder="1" applyAlignment="1">
      <alignment horizontal="left"/>
    </xf>
    <xf numFmtId="0" fontId="14" fillId="4" borderId="1" xfId="0" applyFont="1" applyFill="1" applyBorder="1" applyAlignment="1">
      <alignment horizontal="left" vertical="center"/>
    </xf>
    <xf numFmtId="0" fontId="0" fillId="0" borderId="2" xfId="0" applyBorder="1" applyAlignment="1">
      <alignment horizontal="center" vertical="center"/>
    </xf>
    <xf numFmtId="0" fontId="14" fillId="4" borderId="1" xfId="0" applyFont="1" applyFill="1" applyBorder="1"/>
    <xf numFmtId="0" fontId="0" fillId="0" borderId="3" xfId="0" applyFont="1" applyBorder="1" applyAlignment="1">
      <alignment horizontal="left" vertical="center"/>
    </xf>
    <xf numFmtId="0" fontId="0" fillId="0" borderId="4" xfId="0" applyFont="1" applyBorder="1" applyAlignment="1">
      <alignment horizontal="left" vertical="center" wrapText="1"/>
    </xf>
    <xf numFmtId="0" fontId="18" fillId="0" borderId="1" xfId="0" applyFont="1" applyBorder="1" applyAlignment="1">
      <alignment vertical="center" wrapText="1"/>
    </xf>
    <xf numFmtId="0" fontId="0" fillId="5" borderId="1" xfId="0" applyFont="1" applyFill="1" applyBorder="1" applyAlignment="1">
      <alignment horizontal="left" vertical="center" wrapText="1"/>
    </xf>
    <xf numFmtId="0" fontId="0" fillId="0" borderId="2" xfId="0" applyFont="1" applyFill="1" applyBorder="1" applyAlignment="1">
      <alignment horizontal="left" vertical="center"/>
    </xf>
    <xf numFmtId="0" fontId="13" fillId="0" borderId="1" xfId="0" applyFont="1" applyBorder="1" applyAlignment="1">
      <alignment vertical="center" wrapText="1"/>
    </xf>
    <xf numFmtId="0" fontId="13" fillId="5" borderId="1" xfId="0" applyFont="1" applyFill="1" applyBorder="1" applyAlignment="1">
      <alignment vertical="center" wrapText="1"/>
    </xf>
    <xf numFmtId="0" fontId="18" fillId="6" borderId="1" xfId="0" applyFont="1" applyFill="1" applyBorder="1" applyAlignment="1">
      <alignment vertical="center" wrapText="1"/>
    </xf>
    <xf numFmtId="0" fontId="20" fillId="0" borderId="0" xfId="0" applyFont="1" applyFill="1" applyBorder="1" applyAlignment="1"/>
    <xf numFmtId="0" fontId="20" fillId="0" borderId="0" xfId="0" applyFont="1" applyFill="1"/>
    <xf numFmtId="0" fontId="21" fillId="0" borderId="0" xfId="0" applyFont="1" applyAlignment="1">
      <alignment horizontal="center"/>
    </xf>
    <xf numFmtId="0" fontId="21" fillId="0" borderId="0" xfId="0" applyFont="1"/>
    <xf numFmtId="0" fontId="21" fillId="0" borderId="0" xfId="0" applyFont="1" applyAlignment="1">
      <alignment horizontal="left"/>
    </xf>
    <xf numFmtId="0" fontId="19" fillId="0" borderId="0" xfId="0" applyFont="1" applyAlignment="1">
      <alignment vertical="center" wrapText="1"/>
    </xf>
    <xf numFmtId="0" fontId="23" fillId="0" borderId="0" xfId="0" applyFont="1" applyAlignment="1">
      <alignment vertical="center" wrapText="1"/>
    </xf>
    <xf numFmtId="0" fontId="24" fillId="0" borderId="0" xfId="29" applyFont="1"/>
    <xf numFmtId="0" fontId="24" fillId="0" borderId="0" xfId="29" applyFont="1" applyAlignment="1">
      <alignment vertical="center"/>
    </xf>
    <xf numFmtId="0" fontId="26" fillId="28" borderId="71" xfId="29" applyFont="1" applyFill="1" applyBorder="1" applyAlignment="1">
      <alignment horizontal="center" vertical="center" wrapText="1"/>
    </xf>
    <xf numFmtId="9" fontId="30" fillId="35" borderId="82" xfId="29" applyNumberFormat="1" applyFont="1" applyFill="1" applyBorder="1" applyAlignment="1">
      <alignment horizontal="center" vertical="center" wrapText="1"/>
    </xf>
    <xf numFmtId="0" fontId="24" fillId="50" borderId="0" xfId="29" applyFont="1" applyFill="1"/>
    <xf numFmtId="9" fontId="39" fillId="0" borderId="0" xfId="35" applyFont="1" applyAlignment="1">
      <alignment horizontal="center" vertical="center"/>
    </xf>
    <xf numFmtId="9" fontId="30" fillId="35" borderId="16" xfId="29" applyNumberFormat="1" applyFont="1" applyFill="1" applyBorder="1" applyAlignment="1">
      <alignment horizontal="center" vertical="center" wrapText="1"/>
    </xf>
    <xf numFmtId="0" fontId="30" fillId="37" borderId="42" xfId="29" applyFont="1" applyFill="1" applyBorder="1" applyAlignment="1">
      <alignment horizontal="center" vertical="center" wrapText="1"/>
    </xf>
    <xf numFmtId="9" fontId="30" fillId="0" borderId="71" xfId="29" applyNumberFormat="1" applyFont="1" applyBorder="1" applyAlignment="1">
      <alignment horizontal="center" vertical="center"/>
    </xf>
    <xf numFmtId="0" fontId="30" fillId="37" borderId="71" xfId="29" applyFont="1" applyFill="1" applyBorder="1" applyAlignment="1">
      <alignment horizontal="center" vertical="center" wrapText="1"/>
    </xf>
    <xf numFmtId="9" fontId="30" fillId="0" borderId="93" xfId="29" applyNumberFormat="1" applyFont="1" applyBorder="1" applyAlignment="1">
      <alignment horizontal="center" vertical="center"/>
    </xf>
    <xf numFmtId="9" fontId="27" fillId="0" borderId="71" xfId="29" applyNumberFormat="1" applyFont="1" applyBorder="1" applyAlignment="1">
      <alignment horizontal="center" vertical="center"/>
    </xf>
    <xf numFmtId="0" fontId="26" fillId="39" borderId="71" xfId="29" applyFont="1" applyFill="1" applyBorder="1" applyAlignment="1">
      <alignment horizontal="center" vertical="center" wrapText="1"/>
    </xf>
    <xf numFmtId="9" fontId="27" fillId="0" borderId="93" xfId="29" applyNumberFormat="1" applyFont="1" applyBorder="1" applyAlignment="1">
      <alignment horizontal="center" vertical="center"/>
    </xf>
    <xf numFmtId="9" fontId="27" fillId="0" borderId="39" xfId="29" applyNumberFormat="1" applyFont="1" applyBorder="1" applyAlignment="1">
      <alignment horizontal="center" vertical="center"/>
    </xf>
    <xf numFmtId="0" fontId="26" fillId="40" borderId="71" xfId="29" applyFont="1" applyFill="1" applyBorder="1" applyAlignment="1">
      <alignment horizontal="center" vertical="center" wrapText="1"/>
    </xf>
    <xf numFmtId="0" fontId="43" fillId="0" borderId="0" xfId="0" applyFont="1" applyAlignment="1" applyProtection="1">
      <alignment vertical="center" wrapText="1"/>
      <protection hidden="1"/>
    </xf>
    <xf numFmtId="0" fontId="44" fillId="0" borderId="0" xfId="0" applyFont="1" applyAlignment="1" applyProtection="1">
      <alignment horizontal="left" vertical="center" wrapText="1"/>
      <protection hidden="1"/>
    </xf>
    <xf numFmtId="0" fontId="45" fillId="0" borderId="0" xfId="0" applyFont="1" applyAlignment="1" applyProtection="1">
      <alignment vertical="center" wrapText="1"/>
      <protection hidden="1"/>
    </xf>
    <xf numFmtId="0" fontId="47" fillId="0" borderId="0" xfId="0" applyFont="1" applyAlignment="1" applyProtection="1">
      <alignment horizontal="center" vertical="center" wrapText="1"/>
      <protection hidden="1"/>
    </xf>
    <xf numFmtId="0" fontId="50" fillId="21" borderId="3" xfId="0" applyFont="1" applyFill="1" applyBorder="1" applyAlignment="1">
      <alignment horizontal="center" vertical="center" wrapText="1"/>
    </xf>
    <xf numFmtId="0" fontId="51" fillId="0" borderId="64" xfId="0" applyFont="1" applyBorder="1" applyAlignment="1">
      <alignment horizontal="left" vertical="center" wrapText="1"/>
    </xf>
    <xf numFmtId="0" fontId="47" fillId="0" borderId="65" xfId="0" applyFont="1" applyBorder="1" applyAlignment="1">
      <alignment horizontal="left" vertical="center" wrapText="1"/>
    </xf>
    <xf numFmtId="0" fontId="47" fillId="0" borderId="65" xfId="0" applyFont="1" applyBorder="1" applyAlignment="1">
      <alignment horizontal="center" vertical="center" wrapText="1"/>
    </xf>
    <xf numFmtId="10" fontId="47" fillId="0" borderId="65" xfId="0" applyNumberFormat="1" applyFont="1" applyBorder="1" applyAlignment="1">
      <alignment horizontal="center" vertical="center" wrapText="1"/>
    </xf>
    <xf numFmtId="10" fontId="47" fillId="0" borderId="65" xfId="0" applyNumberFormat="1" applyFont="1" applyBorder="1" applyAlignment="1">
      <alignment horizontal="center" vertical="center"/>
    </xf>
    <xf numFmtId="9" fontId="47" fillId="0" borderId="65" xfId="0" applyNumberFormat="1" applyFont="1" applyBorder="1" applyAlignment="1">
      <alignment horizontal="center" vertical="center"/>
    </xf>
    <xf numFmtId="10" fontId="52" fillId="0" borderId="66" xfId="5" applyNumberFormat="1" applyFont="1" applyBorder="1" applyAlignment="1">
      <alignment horizontal="center" vertical="center" wrapText="1"/>
    </xf>
    <xf numFmtId="0" fontId="47" fillId="0" borderId="67" xfId="0" applyFont="1" applyBorder="1" applyAlignment="1">
      <alignment horizontal="center" vertical="center" wrapText="1"/>
    </xf>
    <xf numFmtId="0" fontId="51" fillId="0" borderId="68" xfId="0" applyFont="1" applyBorder="1" applyAlignment="1">
      <alignment horizontal="left" vertical="center" wrapText="1"/>
    </xf>
    <xf numFmtId="0" fontId="47" fillId="0" borderId="69" xfId="0" applyFont="1" applyBorder="1" applyAlignment="1">
      <alignment horizontal="left" vertical="center" wrapText="1"/>
    </xf>
    <xf numFmtId="0" fontId="47" fillId="0" borderId="69" xfId="0" applyFont="1" applyBorder="1" applyAlignment="1">
      <alignment horizontal="center" vertical="center" wrapText="1"/>
    </xf>
    <xf numFmtId="9" fontId="47" fillId="0" borderId="69" xfId="31" applyFont="1" applyBorder="1" applyAlignment="1">
      <alignment horizontal="center" vertical="center" wrapText="1"/>
    </xf>
    <xf numFmtId="10" fontId="47" fillId="0" borderId="69" xfId="0" applyNumberFormat="1" applyFont="1" applyBorder="1" applyAlignment="1">
      <alignment horizontal="center" vertical="center"/>
    </xf>
    <xf numFmtId="9" fontId="47" fillId="0" borderId="69" xfId="0" applyNumberFormat="1" applyFont="1" applyBorder="1" applyAlignment="1">
      <alignment horizontal="center" vertical="center"/>
    </xf>
    <xf numFmtId="10" fontId="52" fillId="0" borderId="70" xfId="5" applyNumberFormat="1" applyFont="1" applyBorder="1" applyAlignment="1">
      <alignment horizontal="center" vertical="center" wrapText="1"/>
    </xf>
    <xf numFmtId="0" fontId="49" fillId="0" borderId="0" xfId="0" applyFont="1"/>
    <xf numFmtId="0" fontId="26" fillId="21" borderId="43" xfId="0" applyFont="1" applyFill="1" applyBorder="1" applyAlignment="1">
      <alignment horizontal="center" wrapText="1"/>
    </xf>
    <xf numFmtId="0" fontId="26" fillId="21" borderId="6" xfId="0" applyFont="1" applyFill="1" applyBorder="1" applyAlignment="1">
      <alignment horizontal="center" wrapText="1"/>
    </xf>
    <xf numFmtId="0" fontId="26" fillId="21" borderId="8" xfId="0" applyFont="1" applyFill="1" applyBorder="1" applyAlignment="1">
      <alignment horizontal="center" wrapText="1"/>
    </xf>
    <xf numFmtId="0" fontId="26" fillId="21" borderId="4" xfId="0" applyFont="1" applyFill="1" applyBorder="1" applyAlignment="1">
      <alignment horizontal="center" vertical="center" wrapText="1"/>
    </xf>
    <xf numFmtId="0" fontId="28" fillId="0" borderId="35" xfId="0" applyFont="1" applyBorder="1" applyAlignment="1">
      <alignment horizontal="center" wrapText="1"/>
    </xf>
    <xf numFmtId="0" fontId="28" fillId="0" borderId="1" xfId="0" applyFont="1" applyBorder="1" applyAlignment="1">
      <alignment horizontal="center" wrapText="1"/>
    </xf>
    <xf numFmtId="0" fontId="28" fillId="0" borderId="9" xfId="0" applyFont="1" applyBorder="1" applyAlignment="1">
      <alignment horizontal="center" vertical="center" wrapText="1"/>
    </xf>
    <xf numFmtId="0" fontId="26" fillId="21" borderId="4" xfId="0" applyFont="1" applyFill="1" applyBorder="1" applyAlignment="1">
      <alignment horizontal="center" vertical="center"/>
    </xf>
    <xf numFmtId="0" fontId="28" fillId="0" borderId="35" xfId="0" applyFont="1" applyBorder="1" applyAlignment="1">
      <alignment horizontal="center" vertical="center" wrapText="1"/>
    </xf>
    <xf numFmtId="0" fontId="28" fillId="0" borderId="46" xfId="0" applyFont="1" applyBorder="1" applyAlignment="1">
      <alignment horizontal="center" wrapText="1"/>
    </xf>
    <xf numFmtId="0" fontId="28" fillId="0" borderId="10" xfId="0" applyFont="1" applyBorder="1" applyAlignment="1">
      <alignment horizontal="center" wrapText="1"/>
    </xf>
    <xf numFmtId="0" fontId="28" fillId="0" borderId="12" xfId="0" applyFont="1" applyBorder="1" applyAlignment="1">
      <alignment horizontal="center" wrapText="1"/>
    </xf>
    <xf numFmtId="0" fontId="26" fillId="22" borderId="35" xfId="0" applyFont="1" applyFill="1" applyBorder="1" applyAlignment="1">
      <alignment horizontal="center" vertical="center"/>
    </xf>
    <xf numFmtId="14" fontId="44" fillId="0" borderId="0" xfId="0" applyNumberFormat="1" applyFont="1" applyAlignment="1" applyProtection="1">
      <alignment horizontal="center" vertical="center" wrapText="1"/>
      <protection hidden="1"/>
    </xf>
    <xf numFmtId="0" fontId="49" fillId="0" borderId="0" xfId="0" applyFont="1" applyAlignment="1">
      <alignment horizontal="left" vertical="center"/>
    </xf>
    <xf numFmtId="0" fontId="53" fillId="0" borderId="0" xfId="0" applyFont="1" applyAlignment="1">
      <alignment vertical="center"/>
    </xf>
    <xf numFmtId="0" fontId="26" fillId="2" borderId="1" xfId="3" applyFont="1" applyBorder="1" applyAlignment="1">
      <alignment horizontal="center" vertical="center" wrapText="1"/>
    </xf>
    <xf numFmtId="0" fontId="49" fillId="0" borderId="0" xfId="0" applyFont="1" applyAlignment="1">
      <alignment wrapText="1"/>
    </xf>
    <xf numFmtId="0" fontId="49" fillId="0" borderId="1" xfId="0" applyFont="1" applyBorder="1" applyAlignment="1" applyProtection="1">
      <alignment horizontal="center" vertical="center" wrapText="1"/>
      <protection locked="0"/>
    </xf>
    <xf numFmtId="14" fontId="49" fillId="0" borderId="1" xfId="0" applyNumberFormat="1" applyFont="1" applyBorder="1" applyAlignment="1" applyProtection="1">
      <alignment horizontal="center" vertical="center" wrapText="1"/>
      <protection locked="0"/>
    </xf>
    <xf numFmtId="165" fontId="49" fillId="0" borderId="1" xfId="12" applyFont="1" applyBorder="1" applyAlignment="1" applyProtection="1">
      <alignment horizontal="center" vertical="center" wrapText="1"/>
      <protection locked="0"/>
    </xf>
    <xf numFmtId="165" fontId="49" fillId="0" borderId="1" xfId="12" applyFont="1" applyBorder="1" applyAlignment="1" applyProtection="1">
      <alignment horizontal="center" vertical="center" wrapText="1"/>
    </xf>
    <xf numFmtId="0" fontId="28" fillId="0" borderId="1"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14" fontId="49" fillId="0" borderId="5" xfId="0" applyNumberFormat="1" applyFont="1" applyBorder="1" applyAlignment="1" applyProtection="1">
      <alignment horizontal="center" vertical="center" wrapText="1"/>
      <protection locked="0"/>
    </xf>
    <xf numFmtId="0" fontId="49" fillId="0" borderId="1" xfId="0" applyFont="1" applyFill="1" applyBorder="1" applyAlignment="1" applyProtection="1">
      <alignment horizontal="center" vertical="center" wrapText="1"/>
      <protection locked="0"/>
    </xf>
    <xf numFmtId="14" fontId="49" fillId="0" borderId="1" xfId="0" applyNumberFormat="1" applyFont="1" applyFill="1" applyBorder="1" applyAlignment="1" applyProtection="1">
      <alignment horizontal="center" vertical="center" wrapText="1"/>
      <protection locked="0"/>
    </xf>
    <xf numFmtId="165" fontId="49" fillId="0" borderId="1" xfId="12" applyFont="1" applyFill="1" applyBorder="1" applyAlignment="1" applyProtection="1">
      <alignment horizontal="center" vertical="center" wrapText="1"/>
      <protection locked="0"/>
    </xf>
    <xf numFmtId="165" fontId="49" fillId="0" borderId="1" xfId="12" applyFont="1" applyFill="1" applyBorder="1" applyAlignment="1" applyProtection="1">
      <alignment horizontal="center" vertical="center" wrapText="1"/>
    </xf>
    <xf numFmtId="0" fontId="49" fillId="0" borderId="1" xfId="0" applyFont="1" applyFill="1" applyBorder="1" applyAlignment="1">
      <alignment horizontal="center" wrapText="1"/>
    </xf>
    <xf numFmtId="0" fontId="54" fillId="0" borderId="1" xfId="0" applyFont="1" applyBorder="1" applyAlignment="1" applyProtection="1">
      <alignment horizontal="center" vertical="center" wrapText="1"/>
      <protection locked="0"/>
    </xf>
    <xf numFmtId="0" fontId="49" fillId="0" borderId="0" xfId="0" applyFont="1" applyAlignment="1">
      <alignment horizontal="center" wrapText="1"/>
    </xf>
    <xf numFmtId="172" fontId="49" fillId="0" borderId="1" xfId="0" applyNumberFormat="1" applyFont="1" applyBorder="1" applyAlignment="1" applyProtection="1">
      <alignment horizontal="center" vertical="center" wrapText="1"/>
      <protection locked="0"/>
    </xf>
    <xf numFmtId="0" fontId="49" fillId="0" borderId="1" xfId="0" applyFont="1" applyBorder="1" applyAlignment="1">
      <alignment horizontal="center" wrapText="1"/>
    </xf>
    <xf numFmtId="0" fontId="49" fillId="0" borderId="1" xfId="0" applyFont="1" applyBorder="1" applyAlignment="1">
      <alignment horizontal="center" vertical="center" wrapText="1"/>
    </xf>
    <xf numFmtId="0" fontId="49" fillId="0" borderId="1" xfId="0" applyFont="1" applyFill="1" applyBorder="1" applyAlignment="1">
      <alignment horizontal="center" vertical="center" wrapText="1"/>
    </xf>
    <xf numFmtId="17" fontId="49" fillId="0" borderId="1" xfId="0" applyNumberFormat="1" applyFont="1" applyBorder="1" applyAlignment="1" applyProtection="1">
      <alignment horizontal="center" vertical="center" wrapText="1"/>
      <protection locked="0"/>
    </xf>
    <xf numFmtId="170" fontId="49" fillId="0" borderId="1" xfId="12" applyNumberFormat="1" applyFont="1" applyBorder="1" applyAlignment="1" applyProtection="1">
      <alignment horizontal="center" vertical="center" wrapText="1"/>
    </xf>
    <xf numFmtId="0" fontId="49" fillId="0" borderId="0" xfId="0" applyFont="1" applyAlignment="1">
      <alignment horizontal="center" vertical="center" wrapText="1"/>
    </xf>
    <xf numFmtId="15" fontId="49" fillId="0" borderId="1" xfId="0" applyNumberFormat="1" applyFont="1" applyBorder="1" applyAlignment="1" applyProtection="1">
      <alignment horizontal="center" vertical="center" wrapText="1"/>
      <protection locked="0"/>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wrapText="1"/>
    </xf>
    <xf numFmtId="14" fontId="49" fillId="0" borderId="1" xfId="0" applyNumberFormat="1" applyFont="1" applyFill="1" applyBorder="1" applyAlignment="1">
      <alignment horizontal="center" wrapText="1"/>
    </xf>
    <xf numFmtId="0" fontId="49" fillId="0" borderId="62" xfId="0" applyFont="1" applyBorder="1" applyAlignment="1">
      <alignment horizontal="center" vertical="center" wrapText="1"/>
    </xf>
    <xf numFmtId="172" fontId="49" fillId="0" borderId="1" xfId="0" applyNumberFormat="1" applyFont="1" applyBorder="1" applyAlignment="1">
      <alignment horizontal="center" wrapText="1"/>
    </xf>
    <xf numFmtId="0" fontId="49" fillId="8" borderId="1" xfId="0" applyFont="1" applyFill="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49" fillId="0" borderId="1" xfId="0" applyFont="1" applyBorder="1" applyAlignment="1" applyProtection="1">
      <alignment horizontal="center" wrapText="1"/>
      <protection locked="0"/>
    </xf>
    <xf numFmtId="0" fontId="28" fillId="0" borderId="1" xfId="0" applyFont="1" applyBorder="1" applyAlignment="1" applyProtection="1">
      <alignment horizontal="center" wrapText="1"/>
      <protection locked="0"/>
    </xf>
    <xf numFmtId="0" fontId="28" fillId="0" borderId="0" xfId="0" applyFont="1" applyAlignment="1">
      <alignment horizontal="center" vertical="center" wrapText="1"/>
    </xf>
    <xf numFmtId="14" fontId="28" fillId="0" borderId="1" xfId="0" applyNumberFormat="1" applyFont="1" applyFill="1" applyBorder="1" applyAlignment="1" applyProtection="1">
      <alignment horizontal="center" vertical="center" wrapText="1"/>
      <protection locked="0"/>
    </xf>
    <xf numFmtId="170" fontId="28" fillId="0" borderId="1" xfId="12" applyNumberFormat="1" applyFont="1" applyFill="1" applyBorder="1" applyAlignment="1" applyProtection="1">
      <alignment horizontal="center" vertical="center" wrapText="1"/>
      <protection locked="0"/>
    </xf>
    <xf numFmtId="170" fontId="49" fillId="0" borderId="1" xfId="12" applyNumberFormat="1" applyFont="1" applyFill="1" applyBorder="1" applyAlignment="1">
      <alignment horizontal="center" wrapText="1"/>
    </xf>
    <xf numFmtId="173" fontId="49" fillId="0" borderId="1" xfId="12" applyNumberFormat="1"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165" fontId="49" fillId="0" borderId="2" xfId="12" applyFont="1" applyBorder="1" applyAlignment="1" applyProtection="1">
      <alignment horizontal="center" vertical="center" wrapText="1"/>
      <protection locked="0"/>
    </xf>
    <xf numFmtId="165" fontId="49" fillId="0" borderId="2" xfId="12" applyFont="1" applyBorder="1" applyAlignment="1" applyProtection="1">
      <alignment horizontal="center" vertical="center" wrapText="1"/>
    </xf>
    <xf numFmtId="170" fontId="49" fillId="0" borderId="1" xfId="12" applyNumberFormat="1" applyFont="1" applyBorder="1" applyAlignment="1" applyProtection="1">
      <alignment horizontal="center" vertical="center" wrapText="1"/>
      <protection locked="0"/>
    </xf>
    <xf numFmtId="14" fontId="49" fillId="0" borderId="1" xfId="0" applyNumberFormat="1" applyFont="1" applyFill="1" applyBorder="1" applyAlignment="1">
      <alignment horizontal="center" vertical="center" wrapText="1"/>
    </xf>
    <xf numFmtId="165" fontId="49" fillId="0" borderId="5" xfId="12" applyFont="1" applyBorder="1" applyAlignment="1" applyProtection="1">
      <alignment horizontal="center" vertical="center" wrapText="1"/>
    </xf>
    <xf numFmtId="16" fontId="49" fillId="0" borderId="1" xfId="0" applyNumberFormat="1" applyFont="1" applyBorder="1" applyAlignment="1" applyProtection="1">
      <alignment horizontal="center" vertical="center" wrapText="1"/>
      <protection locked="0"/>
    </xf>
    <xf numFmtId="169" fontId="49" fillId="0" borderId="0" xfId="0" applyNumberFormat="1" applyFont="1" applyAlignment="1">
      <alignment wrapText="1"/>
    </xf>
    <xf numFmtId="49" fontId="49" fillId="0" borderId="0" xfId="0" applyNumberFormat="1" applyFont="1" applyAlignment="1">
      <alignment horizontal="right" wrapText="1"/>
    </xf>
    <xf numFmtId="0" fontId="49" fillId="0" borderId="0" xfId="0" applyFont="1" applyAlignment="1">
      <alignment horizontal="right" wrapText="1"/>
    </xf>
    <xf numFmtId="0" fontId="40" fillId="25" borderId="29" xfId="0" applyFont="1" applyFill="1" applyBorder="1" applyAlignment="1">
      <alignment horizontal="left" vertical="center" wrapText="1"/>
    </xf>
    <xf numFmtId="0" fontId="57" fillId="25" borderId="82" xfId="0" applyFont="1" applyFill="1" applyBorder="1" applyAlignment="1">
      <alignment horizontal="left" vertical="center" wrapText="1"/>
    </xf>
    <xf numFmtId="0" fontId="39" fillId="25" borderId="43" xfId="0" applyFont="1" applyFill="1" applyBorder="1" applyAlignment="1">
      <alignment horizontal="center" vertical="center" wrapText="1"/>
    </xf>
    <xf numFmtId="0" fontId="39" fillId="25" borderId="6" xfId="0" applyFont="1" applyFill="1" applyBorder="1" applyAlignment="1">
      <alignment horizontal="center" vertical="center" wrapText="1"/>
    </xf>
    <xf numFmtId="0" fontId="37" fillId="25" borderId="6" xfId="0" applyFont="1" applyFill="1" applyBorder="1" applyAlignment="1">
      <alignment horizontal="center" vertical="center" wrapText="1"/>
    </xf>
    <xf numFmtId="0" fontId="37" fillId="25" borderId="8" xfId="0" applyFont="1" applyFill="1" applyBorder="1" applyAlignment="1">
      <alignment horizontal="center" vertical="center" wrapText="1"/>
    </xf>
    <xf numFmtId="0" fontId="37" fillId="25" borderId="21" xfId="0" applyFont="1" applyFill="1" applyBorder="1" applyAlignment="1">
      <alignment horizontal="center" vertical="center" wrapText="1"/>
    </xf>
    <xf numFmtId="0" fontId="40" fillId="25" borderId="81" xfId="0" applyFont="1" applyFill="1" applyBorder="1" applyAlignment="1">
      <alignment horizontal="left" vertical="center" wrapText="1"/>
    </xf>
    <xf numFmtId="0" fontId="57" fillId="25" borderId="15" xfId="0" applyFont="1" applyFill="1" applyBorder="1" applyAlignment="1">
      <alignment horizontal="left" vertical="center" wrapText="1"/>
    </xf>
    <xf numFmtId="0" fontId="39" fillId="25" borderId="35" xfId="0" applyFont="1" applyFill="1" applyBorder="1" applyAlignment="1">
      <alignment horizontal="center" vertical="center" wrapText="1"/>
    </xf>
    <xf numFmtId="0" fontId="57" fillId="25" borderId="1" xfId="0" applyFont="1" applyFill="1" applyBorder="1" applyAlignment="1">
      <alignment horizontal="center" vertical="center" wrapText="1"/>
    </xf>
    <xf numFmtId="0" fontId="39" fillId="25" borderId="1" xfId="0" applyFont="1" applyFill="1" applyBorder="1" applyAlignment="1">
      <alignment horizontal="center" vertical="center" wrapText="1"/>
    </xf>
    <xf numFmtId="0" fontId="57" fillId="25" borderId="9" xfId="0" applyFont="1" applyFill="1" applyBorder="1" applyAlignment="1">
      <alignment horizontal="center" vertical="center" wrapText="1"/>
    </xf>
    <xf numFmtId="0" fontId="57" fillId="25" borderId="23" xfId="0" applyFont="1" applyFill="1" applyBorder="1" applyAlignment="1">
      <alignment horizontal="center" vertical="center" wrapText="1"/>
    </xf>
    <xf numFmtId="0" fontId="39" fillId="25" borderId="36" xfId="0" applyFont="1" applyFill="1" applyBorder="1" applyAlignment="1">
      <alignment horizontal="center" vertical="center" wrapText="1"/>
    </xf>
    <xf numFmtId="0" fontId="39" fillId="25" borderId="23" xfId="0" applyFont="1" applyFill="1" applyBorder="1" applyAlignment="1">
      <alignment horizontal="center" vertical="center" wrapText="1"/>
    </xf>
    <xf numFmtId="0" fontId="39" fillId="25" borderId="9" xfId="0" applyFont="1" applyFill="1" applyBorder="1" applyAlignment="1">
      <alignment horizontal="center" vertical="center" wrapText="1"/>
    </xf>
    <xf numFmtId="0" fontId="40" fillId="25" borderId="80" xfId="0" applyFont="1" applyFill="1" applyBorder="1" applyAlignment="1">
      <alignment horizontal="left" vertical="center" wrapText="1"/>
    </xf>
    <xf numFmtId="0" fontId="39" fillId="25" borderId="46" xfId="0" applyFont="1" applyFill="1" applyBorder="1" applyAlignment="1">
      <alignment horizontal="center" vertical="center" wrapText="1"/>
    </xf>
    <xf numFmtId="0" fontId="39" fillId="25" borderId="10" xfId="0" applyFont="1" applyFill="1" applyBorder="1" applyAlignment="1">
      <alignment horizontal="center" vertical="center" wrapText="1"/>
    </xf>
    <xf numFmtId="0" fontId="39" fillId="25" borderId="12" xfId="0" applyFont="1" applyFill="1" applyBorder="1" applyAlignment="1">
      <alignment horizontal="center" vertical="center" wrapText="1"/>
    </xf>
    <xf numFmtId="0" fontId="39" fillId="25" borderId="26" xfId="0" applyFont="1" applyFill="1" applyBorder="1" applyAlignment="1">
      <alignment horizontal="center" vertical="center" wrapText="1"/>
    </xf>
    <xf numFmtId="0" fontId="40" fillId="25" borderId="79" xfId="0" applyFont="1" applyFill="1" applyBorder="1" applyAlignment="1">
      <alignment horizontal="left" vertical="center" wrapText="1"/>
    </xf>
    <xf numFmtId="0" fontId="37" fillId="25" borderId="9" xfId="0" applyFont="1" applyFill="1" applyBorder="1" applyAlignment="1">
      <alignment horizontal="center" vertical="center" wrapText="1"/>
    </xf>
    <xf numFmtId="0" fontId="37" fillId="25" borderId="22" xfId="0" applyFont="1" applyFill="1" applyBorder="1" applyAlignment="1">
      <alignment horizontal="center" vertical="center" wrapText="1"/>
    </xf>
    <xf numFmtId="0" fontId="37" fillId="25" borderId="23" xfId="0" applyFont="1" applyFill="1" applyBorder="1" applyAlignment="1">
      <alignment horizontal="center" vertical="center" wrapText="1"/>
    </xf>
    <xf numFmtId="0" fontId="57" fillId="25" borderId="33" xfId="0" applyFont="1" applyFill="1" applyBorder="1" applyAlignment="1">
      <alignment horizontal="left" vertical="center" wrapText="1"/>
    </xf>
    <xf numFmtId="0" fontId="39" fillId="25" borderId="8" xfId="0" applyFont="1" applyFill="1" applyBorder="1" applyAlignment="1">
      <alignment horizontal="center" vertical="center" wrapText="1"/>
    </xf>
    <xf numFmtId="0" fontId="39" fillId="25" borderId="21" xfId="0" applyFont="1" applyFill="1" applyBorder="1" applyAlignment="1">
      <alignment horizontal="center" vertical="center" wrapText="1"/>
    </xf>
    <xf numFmtId="0" fontId="39" fillId="25" borderId="74" xfId="0" applyFont="1" applyFill="1" applyBorder="1" applyAlignment="1">
      <alignment horizontal="center" vertical="center" wrapText="1"/>
    </xf>
    <xf numFmtId="0" fontId="28" fillId="0" borderId="0" xfId="18" applyFont="1" applyAlignment="1">
      <alignment horizontal="center" vertical="center"/>
    </xf>
    <xf numFmtId="0" fontId="28" fillId="0" borderId="0" xfId="18" applyFont="1" applyAlignment="1">
      <alignment horizontal="center" vertical="center" wrapText="1"/>
    </xf>
    <xf numFmtId="0" fontId="28" fillId="0" borderId="0" xfId="18" applyFont="1" applyFill="1" applyAlignment="1">
      <alignment horizontal="center" vertical="center"/>
    </xf>
    <xf numFmtId="0" fontId="28" fillId="0" borderId="0" xfId="18" applyFont="1" applyAlignment="1">
      <alignment horizontal="left" vertical="center"/>
    </xf>
    <xf numFmtId="0" fontId="45" fillId="0" borderId="0" xfId="0" applyFont="1" applyAlignment="1">
      <alignment vertical="center" wrapText="1"/>
    </xf>
    <xf numFmtId="0" fontId="54" fillId="9" borderId="71" xfId="18" applyFont="1" applyFill="1" applyBorder="1" applyAlignment="1" applyProtection="1">
      <alignment horizontal="center" vertical="center" wrapText="1"/>
    </xf>
    <xf numFmtId="0" fontId="60" fillId="0" borderId="71" xfId="18" applyFont="1" applyFill="1" applyBorder="1" applyAlignment="1">
      <alignment horizontal="center" vertical="center"/>
    </xf>
    <xf numFmtId="0" fontId="28" fillId="0" borderId="26" xfId="18" applyFont="1" applyFill="1" applyBorder="1" applyAlignment="1">
      <alignment horizontal="center" vertical="center" wrapText="1"/>
    </xf>
    <xf numFmtId="0" fontId="28" fillId="0" borderId="10" xfId="18" applyFont="1" applyFill="1" applyBorder="1" applyAlignment="1">
      <alignment horizontal="center" vertical="center" wrapText="1"/>
    </xf>
    <xf numFmtId="0" fontId="28" fillId="0" borderId="11" xfId="18" applyFont="1" applyFill="1" applyBorder="1" applyAlignment="1">
      <alignment horizontal="center" vertical="center" wrapText="1"/>
    </xf>
    <xf numFmtId="0" fontId="54" fillId="4" borderId="17" xfId="18" applyFont="1" applyFill="1" applyBorder="1" applyAlignment="1">
      <alignment horizontal="center" vertical="center"/>
    </xf>
    <xf numFmtId="0" fontId="54" fillId="11" borderId="18" xfId="18" applyFont="1" applyFill="1" applyBorder="1" applyAlignment="1">
      <alignment horizontal="center" vertical="center"/>
    </xf>
    <xf numFmtId="0" fontId="54" fillId="6" borderId="90" xfId="18" applyFont="1" applyFill="1" applyBorder="1" applyAlignment="1">
      <alignment horizontal="center" vertical="center"/>
    </xf>
    <xf numFmtId="0" fontId="64" fillId="10" borderId="71" xfId="18" applyFont="1" applyFill="1" applyBorder="1" applyAlignment="1">
      <alignment horizontal="center" vertical="center" wrapText="1"/>
    </xf>
    <xf numFmtId="0" fontId="28" fillId="0" borderId="88" xfId="18" applyFont="1" applyBorder="1" applyAlignment="1">
      <alignment horizontal="left" vertical="center" wrapText="1"/>
    </xf>
    <xf numFmtId="0" fontId="28" fillId="0" borderId="84" xfId="18" applyFont="1" applyFill="1" applyBorder="1" applyAlignment="1">
      <alignment horizontal="center" vertical="center" wrapText="1"/>
    </xf>
    <xf numFmtId="0" fontId="28" fillId="0" borderId="41" xfId="18" applyFont="1" applyFill="1" applyBorder="1" applyAlignment="1">
      <alignment horizontal="center" vertical="center" wrapText="1"/>
    </xf>
    <xf numFmtId="0" fontId="28" fillId="0" borderId="28" xfId="18" applyFont="1" applyFill="1" applyBorder="1" applyAlignment="1">
      <alignment horizontal="center" vertical="center" wrapText="1"/>
    </xf>
    <xf numFmtId="0" fontId="28" fillId="0" borderId="40" xfId="18" applyFont="1" applyFill="1" applyBorder="1" applyAlignment="1">
      <alignment horizontal="center" vertical="center" wrapText="1"/>
    </xf>
    <xf numFmtId="0" fontId="28" fillId="0" borderId="43" xfId="18" applyFont="1" applyFill="1" applyBorder="1" applyAlignment="1">
      <alignment horizontal="center" vertical="center" wrapText="1"/>
    </xf>
    <xf numFmtId="0" fontId="28" fillId="0" borderId="6" xfId="18" applyFont="1" applyFill="1" applyBorder="1" applyAlignment="1">
      <alignment horizontal="center" vertical="center" wrapText="1"/>
    </xf>
    <xf numFmtId="0" fontId="28" fillId="0" borderId="7" xfId="18" applyFont="1" applyFill="1" applyBorder="1" applyAlignment="1">
      <alignment horizontal="center" vertical="center" wrapText="1"/>
    </xf>
    <xf numFmtId="9" fontId="28" fillId="0" borderId="79" xfId="30" applyFont="1" applyFill="1" applyBorder="1" applyAlignment="1">
      <alignment horizontal="center" vertical="center"/>
    </xf>
    <xf numFmtId="0" fontId="62" fillId="0" borderId="22" xfId="18" applyFont="1" applyFill="1" applyBorder="1" applyAlignment="1">
      <alignment horizontal="left" vertical="center" wrapText="1"/>
    </xf>
    <xf numFmtId="0" fontId="28" fillId="0" borderId="37" xfId="18" applyFont="1" applyBorder="1" applyAlignment="1">
      <alignment horizontal="left" vertical="center" wrapText="1"/>
    </xf>
    <xf numFmtId="0" fontId="28" fillId="0" borderId="81" xfId="18" applyFont="1" applyBorder="1" applyAlignment="1">
      <alignment horizontal="left" vertical="center" wrapText="1"/>
    </xf>
    <xf numFmtId="0" fontId="28" fillId="0" borderId="25" xfId="18" applyFont="1" applyFill="1" applyBorder="1" applyAlignment="1">
      <alignment horizontal="center" vertical="center" wrapText="1"/>
    </xf>
    <xf numFmtId="0" fontId="28" fillId="0" borderId="20" xfId="18" applyFont="1" applyFill="1" applyBorder="1" applyAlignment="1">
      <alignment horizontal="center" vertical="center" wrapText="1"/>
    </xf>
    <xf numFmtId="0" fontId="28" fillId="0" borderId="5" xfId="18" applyFont="1" applyFill="1" applyBorder="1" applyAlignment="1">
      <alignment horizontal="center" vertical="center" wrapText="1"/>
    </xf>
    <xf numFmtId="0" fontId="28" fillId="0" borderId="38" xfId="18" applyFont="1" applyFill="1" applyBorder="1" applyAlignment="1">
      <alignment horizontal="center" vertical="center" wrapText="1"/>
    </xf>
    <xf numFmtId="0" fontId="28" fillId="0" borderId="35" xfId="18" applyFont="1" applyFill="1" applyBorder="1" applyAlignment="1">
      <alignment horizontal="center" vertical="center" wrapText="1"/>
    </xf>
    <xf numFmtId="0" fontId="28" fillId="0" borderId="1" xfId="18" applyFont="1" applyFill="1" applyBorder="1" applyAlignment="1">
      <alignment horizontal="center" vertical="center" wrapText="1"/>
    </xf>
    <xf numFmtId="0" fontId="28" fillId="0" borderId="4" xfId="18" applyFont="1" applyFill="1" applyBorder="1" applyAlignment="1">
      <alignment horizontal="center" vertical="center" wrapText="1"/>
    </xf>
    <xf numFmtId="9" fontId="28" fillId="0" borderId="81" xfId="30" applyFont="1" applyFill="1" applyBorder="1" applyAlignment="1">
      <alignment horizontal="center" vertical="center"/>
    </xf>
    <xf numFmtId="0" fontId="62" fillId="0" borderId="23" xfId="18" applyFont="1" applyFill="1" applyBorder="1" applyAlignment="1">
      <alignment horizontal="left" vertical="center" wrapText="1"/>
    </xf>
    <xf numFmtId="0" fontId="36" fillId="0" borderId="9" xfId="18" applyFont="1" applyBorder="1" applyAlignment="1">
      <alignment horizontal="left" vertical="center" wrapText="1"/>
    </xf>
    <xf numFmtId="0" fontId="62" fillId="0" borderId="9" xfId="18" applyFont="1" applyFill="1" applyBorder="1" applyAlignment="1">
      <alignment horizontal="left" vertical="center" wrapText="1"/>
    </xf>
    <xf numFmtId="0" fontId="28" fillId="0" borderId="81" xfId="18" applyFont="1" applyFill="1" applyBorder="1" applyAlignment="1">
      <alignment horizontal="left" vertical="center" wrapText="1"/>
    </xf>
    <xf numFmtId="0" fontId="28" fillId="12" borderId="81" xfId="18" applyFont="1" applyFill="1" applyBorder="1" applyAlignment="1">
      <alignment horizontal="left" vertical="center" wrapText="1"/>
    </xf>
    <xf numFmtId="0" fontId="28" fillId="0" borderId="81" xfId="18" applyFont="1" applyFill="1" applyBorder="1" applyAlignment="1">
      <alignment vertical="center" wrapText="1"/>
    </xf>
    <xf numFmtId="0" fontId="28" fillId="0" borderId="81" xfId="18" applyFont="1" applyBorder="1" applyAlignment="1">
      <alignment vertical="center" wrapText="1"/>
    </xf>
    <xf numFmtId="0" fontId="49" fillId="0" borderId="81" xfId="18" applyFont="1" applyBorder="1" applyAlignment="1">
      <alignment horizontal="left" vertical="center" wrapText="1"/>
    </xf>
    <xf numFmtId="0" fontId="28" fillId="0" borderId="80" xfId="18" applyFont="1" applyBorder="1" applyAlignment="1">
      <alignment horizontal="left" vertical="center" wrapText="1"/>
    </xf>
    <xf numFmtId="0" fontId="28" fillId="0" borderId="34" xfId="18" applyFont="1" applyFill="1" applyBorder="1" applyAlignment="1">
      <alignment horizontal="center" vertical="center" wrapText="1"/>
    </xf>
    <xf numFmtId="0" fontId="28" fillId="0" borderId="79" xfId="18" applyFont="1" applyFill="1" applyBorder="1" applyAlignment="1">
      <alignment horizontal="left" vertical="center" wrapText="1"/>
    </xf>
    <xf numFmtId="0" fontId="28" fillId="0" borderId="27" xfId="18" applyFont="1" applyFill="1" applyBorder="1" applyAlignment="1">
      <alignment horizontal="center" vertical="center" wrapText="1"/>
    </xf>
    <xf numFmtId="0" fontId="28" fillId="0" borderId="24" xfId="18" applyFont="1" applyBorder="1" applyAlignment="1">
      <alignment horizontal="center" vertical="center" wrapText="1"/>
    </xf>
    <xf numFmtId="0" fontId="28" fillId="0" borderId="89" xfId="18" applyFont="1" applyFill="1" applyBorder="1" applyAlignment="1">
      <alignment horizontal="left" vertical="center" wrapText="1"/>
    </xf>
    <xf numFmtId="0" fontId="62" fillId="0" borderId="9" xfId="18" applyFont="1" applyBorder="1" applyAlignment="1">
      <alignment horizontal="left" vertical="center" wrapText="1"/>
    </xf>
    <xf numFmtId="0" fontId="28" fillId="0" borderId="9" xfId="18" applyFont="1" applyBorder="1" applyAlignment="1">
      <alignment horizontal="center" vertical="center" wrapText="1"/>
    </xf>
    <xf numFmtId="0" fontId="28" fillId="0" borderId="80" xfId="18" applyFont="1" applyFill="1" applyBorder="1" applyAlignment="1">
      <alignment horizontal="center" vertical="center" wrapText="1"/>
    </xf>
    <xf numFmtId="0" fontId="28" fillId="0" borderId="80" xfId="18" applyFont="1" applyFill="1" applyBorder="1" applyAlignment="1">
      <alignment horizontal="left" vertical="center" wrapText="1"/>
    </xf>
    <xf numFmtId="0" fontId="28" fillId="0" borderId="46" xfId="18" applyFont="1" applyFill="1" applyBorder="1" applyAlignment="1">
      <alignment horizontal="center" vertical="center" wrapText="1"/>
    </xf>
    <xf numFmtId="9" fontId="28" fillId="0" borderId="80" xfId="30" applyFont="1" applyFill="1" applyBorder="1" applyAlignment="1">
      <alignment horizontal="center" vertical="center"/>
    </xf>
    <xf numFmtId="0" fontId="62" fillId="0" borderId="26" xfId="18" applyFont="1" applyFill="1" applyBorder="1" applyAlignment="1">
      <alignment horizontal="left" vertical="center" wrapText="1"/>
    </xf>
    <xf numFmtId="0" fontId="36" fillId="0" borderId="12" xfId="18" applyFont="1" applyBorder="1" applyAlignment="1">
      <alignment horizontal="left" vertical="center" wrapText="1"/>
    </xf>
    <xf numFmtId="0" fontId="30" fillId="13" borderId="79" xfId="18" applyFont="1" applyFill="1" applyBorder="1" applyAlignment="1">
      <alignment horizontal="center" vertical="center" wrapText="1"/>
    </xf>
    <xf numFmtId="0" fontId="30" fillId="13" borderId="81" xfId="18" applyFont="1" applyFill="1" applyBorder="1" applyAlignment="1">
      <alignment horizontal="center" vertical="center" wrapText="1"/>
    </xf>
    <xf numFmtId="0" fontId="30" fillId="13" borderId="80" xfId="18" applyFont="1" applyFill="1" applyBorder="1" applyAlignment="1">
      <alignment horizontal="center" vertical="center" wrapText="1"/>
    </xf>
    <xf numFmtId="0" fontId="30" fillId="0" borderId="14" xfId="18" applyFont="1" applyBorder="1" applyAlignment="1">
      <alignment vertical="center"/>
    </xf>
    <xf numFmtId="0" fontId="30" fillId="0" borderId="15" xfId="18" applyFont="1" applyBorder="1" applyAlignment="1">
      <alignment vertical="center"/>
    </xf>
    <xf numFmtId="0" fontId="30" fillId="0" borderId="9" xfId="18" applyFont="1" applyBorder="1" applyAlignment="1">
      <alignment horizontal="center" vertical="center"/>
    </xf>
    <xf numFmtId="14" fontId="28" fillId="0" borderId="9" xfId="18" applyNumberFormat="1" applyFont="1" applyBorder="1" applyAlignment="1">
      <alignment horizontal="center" vertical="center"/>
    </xf>
    <xf numFmtId="0" fontId="69" fillId="0" borderId="0" xfId="18" applyFont="1" applyAlignment="1">
      <alignment horizontal="center" vertical="center"/>
    </xf>
    <xf numFmtId="0" fontId="53" fillId="0" borderId="0" xfId="0" applyFont="1" applyAlignment="1">
      <alignment vertical="center" wrapText="1"/>
    </xf>
    <xf numFmtId="0" fontId="44" fillId="0" borderId="0" xfId="0" applyFont="1" applyFill="1" applyAlignment="1">
      <alignment horizontal="left" vertical="center" wrapText="1"/>
    </xf>
    <xf numFmtId="0" fontId="71" fillId="0" borderId="0" xfId="0" applyFont="1" applyAlignment="1">
      <alignment vertical="center" wrapText="1"/>
    </xf>
    <xf numFmtId="0" fontId="44" fillId="0" borderId="0" xfId="0" applyFont="1" applyAlignment="1">
      <alignment horizontal="left" vertical="center" wrapText="1"/>
    </xf>
    <xf numFmtId="0" fontId="43" fillId="0" borderId="0" xfId="0" applyFont="1" applyAlignment="1">
      <alignment vertical="center" wrapText="1"/>
    </xf>
    <xf numFmtId="0" fontId="49" fillId="0" borderId="0" xfId="0" applyFont="1" applyAlignment="1">
      <alignment horizontal="left" vertical="center" wrapText="1"/>
    </xf>
    <xf numFmtId="0" fontId="49" fillId="0" borderId="0" xfId="0" applyFont="1" applyAlignment="1">
      <alignmen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43" fillId="0" borderId="0" xfId="0" applyFont="1" applyAlignment="1">
      <alignment horizontal="center" vertical="center" wrapText="1"/>
    </xf>
    <xf numFmtId="0" fontId="74" fillId="3" borderId="51" xfId="0" applyFont="1" applyFill="1" applyBorder="1" applyAlignment="1">
      <alignment horizontal="center" vertical="center" wrapText="1"/>
    </xf>
    <xf numFmtId="0" fontId="74" fillId="3" borderId="52" xfId="0" applyFont="1" applyFill="1" applyBorder="1" applyAlignment="1">
      <alignment horizontal="center" vertical="center" wrapText="1"/>
    </xf>
    <xf numFmtId="0" fontId="74" fillId="3" borderId="53" xfId="0" applyFont="1" applyFill="1" applyBorder="1" applyAlignment="1">
      <alignment horizontal="center" vertical="center" wrapText="1"/>
    </xf>
    <xf numFmtId="0" fontId="75" fillId="0" borderId="54" xfId="0" applyFont="1" applyBorder="1" applyAlignment="1">
      <alignment horizontal="center" vertical="center" wrapText="1"/>
    </xf>
    <xf numFmtId="0" fontId="75" fillId="0" borderId="55" xfId="0" applyFont="1" applyFill="1" applyBorder="1" applyAlignment="1">
      <alignment horizontal="center" vertical="center" wrapText="1"/>
    </xf>
    <xf numFmtId="0" fontId="75" fillId="0" borderId="55" xfId="0" applyFont="1" applyBorder="1" applyAlignment="1">
      <alignment horizontal="center" vertical="center" wrapText="1"/>
    </xf>
    <xf numFmtId="0" fontId="75" fillId="0" borderId="56" xfId="0" applyFont="1" applyBorder="1" applyAlignment="1">
      <alignment horizontal="center" vertical="center" wrapText="1"/>
    </xf>
    <xf numFmtId="0" fontId="42" fillId="0" borderId="0" xfId="0" applyFont="1" applyAlignment="1">
      <alignment vertical="center"/>
    </xf>
    <xf numFmtId="14" fontId="44" fillId="0" borderId="0" xfId="0" applyNumberFormat="1" applyFont="1" applyAlignment="1">
      <alignment horizontal="center" vertical="center" wrapText="1"/>
    </xf>
    <xf numFmtId="14" fontId="43" fillId="0" borderId="0" xfId="0" applyNumberFormat="1" applyFont="1" applyAlignment="1">
      <alignment horizontal="center" vertical="center" wrapText="1"/>
    </xf>
    <xf numFmtId="0" fontId="74" fillId="3" borderId="1" xfId="0" applyFont="1" applyFill="1" applyBorder="1" applyAlignment="1">
      <alignment horizontal="center" vertical="center" wrapText="1"/>
    </xf>
    <xf numFmtId="14" fontId="74" fillId="3" borderId="1" xfId="0" applyNumberFormat="1" applyFont="1" applyFill="1" applyBorder="1" applyAlignment="1">
      <alignment horizontal="center" vertical="center" wrapText="1"/>
    </xf>
    <xf numFmtId="0" fontId="49" fillId="8" borderId="1" xfId="0" applyFont="1" applyFill="1" applyBorder="1" applyAlignment="1">
      <alignment horizontal="center" vertical="center" wrapText="1"/>
    </xf>
    <xf numFmtId="0" fontId="49" fillId="0" borderId="1" xfId="0" applyFont="1" applyBorder="1" applyAlignment="1">
      <alignment vertical="center" wrapText="1"/>
    </xf>
    <xf numFmtId="0" fontId="49" fillId="0" borderId="1" xfId="0" applyFont="1" applyFill="1" applyBorder="1" applyAlignment="1">
      <alignment horizontal="left" vertical="center" wrapText="1"/>
    </xf>
    <xf numFmtId="15" fontId="49" fillId="0" borderId="1" xfId="0" applyNumberFormat="1" applyFont="1" applyBorder="1" applyAlignment="1">
      <alignment horizontal="center" vertical="center" wrapText="1"/>
    </xf>
    <xf numFmtId="0" fontId="76" fillId="0" borderId="1" xfId="0" quotePrefix="1" applyNumberFormat="1" applyFont="1" applyFill="1" applyBorder="1" applyAlignment="1">
      <alignment horizontal="left" vertical="center" wrapText="1"/>
    </xf>
    <xf numFmtId="0" fontId="54" fillId="0" borderId="0" xfId="0" applyFont="1" applyAlignment="1">
      <alignment horizontal="justify" vertical="center" wrapText="1"/>
    </xf>
    <xf numFmtId="0" fontId="54" fillId="0" borderId="0" xfId="0" applyFont="1" applyAlignment="1">
      <alignment horizontal="left" vertical="center" wrapText="1" indent="1"/>
    </xf>
    <xf numFmtId="0" fontId="49" fillId="0" borderId="0" xfId="0" applyFont="1" applyAlignment="1">
      <alignment horizontal="left" wrapText="1" indent="1"/>
    </xf>
    <xf numFmtId="0" fontId="49" fillId="0" borderId="0" xfId="0" applyFont="1" applyAlignment="1">
      <alignment horizontal="left" vertical="center" wrapText="1" indent="1"/>
    </xf>
    <xf numFmtId="0" fontId="49" fillId="0" borderId="0" xfId="0" applyFont="1" applyAlignment="1">
      <alignment horizontal="left" wrapText="1" indent="3"/>
    </xf>
    <xf numFmtId="14" fontId="44" fillId="0" borderId="0" xfId="0" applyNumberFormat="1" applyFont="1" applyFill="1" applyAlignment="1">
      <alignment horizontal="center" vertical="center" wrapText="1"/>
    </xf>
    <xf numFmtId="0" fontId="81" fillId="7" borderId="71" xfId="0" applyFont="1" applyFill="1" applyBorder="1" applyAlignment="1">
      <alignment horizontal="center"/>
    </xf>
    <xf numFmtId="0" fontId="70" fillId="0" borderId="0" xfId="0" applyFont="1" applyAlignment="1">
      <alignment vertical="center" wrapText="1"/>
    </xf>
    <xf numFmtId="0" fontId="17" fillId="0" borderId="0" xfId="0" applyFont="1" applyFill="1" applyAlignment="1">
      <alignment vertical="center" wrapText="1"/>
    </xf>
    <xf numFmtId="0" fontId="0" fillId="0" borderId="0" xfId="0" applyAlignment="1"/>
    <xf numFmtId="0" fontId="39" fillId="25" borderId="1" xfId="0" applyFont="1" applyFill="1" applyBorder="1" applyAlignment="1">
      <alignment vertical="center" wrapText="1"/>
    </xf>
    <xf numFmtId="0" fontId="39" fillId="25" borderId="10" xfId="0" applyFont="1" applyFill="1" applyBorder="1" applyAlignment="1">
      <alignment vertical="center" wrapText="1"/>
    </xf>
    <xf numFmtId="0" fontId="57" fillId="25" borderId="82" xfId="0" applyFont="1" applyFill="1" applyBorder="1" applyAlignment="1">
      <alignment vertical="center" wrapText="1"/>
    </xf>
    <xf numFmtId="0" fontId="37" fillId="25" borderId="6" xfId="0" applyFont="1" applyFill="1" applyBorder="1" applyAlignment="1">
      <alignment vertical="center" wrapText="1"/>
    </xf>
    <xf numFmtId="0" fontId="57" fillId="25" borderId="15" xfId="0" applyFont="1" applyFill="1" applyBorder="1" applyAlignment="1">
      <alignment vertical="center" wrapText="1"/>
    </xf>
    <xf numFmtId="0" fontId="37" fillId="25" borderId="1" xfId="0" applyFont="1" applyFill="1" applyBorder="1" applyAlignment="1">
      <alignment vertical="center" wrapText="1"/>
    </xf>
    <xf numFmtId="0" fontId="57" fillId="25" borderId="1" xfId="0" applyFont="1" applyFill="1" applyBorder="1" applyAlignment="1">
      <alignment vertical="center" wrapText="1"/>
    </xf>
    <xf numFmtId="0" fontId="57" fillId="25" borderId="33" xfId="0" applyFont="1" applyFill="1" applyBorder="1" applyAlignment="1">
      <alignment vertical="center" wrapText="1"/>
    </xf>
    <xf numFmtId="0" fontId="39" fillId="25" borderId="6" xfId="0" applyFont="1" applyFill="1" applyBorder="1" applyAlignment="1">
      <alignment vertical="center" wrapText="1"/>
    </xf>
    <xf numFmtId="0" fontId="37" fillId="25" borderId="15" xfId="0" applyFont="1" applyFill="1" applyBorder="1" applyAlignment="1">
      <alignment vertical="center" wrapText="1"/>
    </xf>
    <xf numFmtId="0" fontId="49" fillId="0" borderId="0" xfId="0" applyFont="1" applyAlignment="1"/>
    <xf numFmtId="0" fontId="49" fillId="0" borderId="1" xfId="0" applyFont="1" applyBorder="1" applyAlignment="1" applyProtection="1">
      <alignment vertical="center" wrapText="1"/>
      <protection locked="0"/>
    </xf>
    <xf numFmtId="0" fontId="49" fillId="0" borderId="1" xfId="0" applyFont="1" applyFill="1" applyBorder="1" applyAlignment="1" applyProtection="1">
      <alignment vertical="center" wrapText="1"/>
      <protection locked="0"/>
    </xf>
    <xf numFmtId="14" fontId="49" fillId="0" borderId="1" xfId="0" applyNumberFormat="1" applyFont="1" applyFill="1" applyBorder="1" applyAlignment="1" applyProtection="1">
      <alignment vertical="center" wrapText="1"/>
      <protection locked="0"/>
    </xf>
    <xf numFmtId="14" fontId="49" fillId="0" borderId="1" xfId="0" applyNumberFormat="1" applyFont="1" applyBorder="1" applyAlignment="1" applyProtection="1">
      <alignment vertical="center" wrapText="1"/>
      <protection locked="0"/>
    </xf>
    <xf numFmtId="0" fontId="26" fillId="22" borderId="1" xfId="0" applyFont="1" applyFill="1" applyBorder="1" applyAlignment="1">
      <alignment vertical="center"/>
    </xf>
    <xf numFmtId="0" fontId="44" fillId="0" borderId="0" xfId="0" applyFont="1" applyAlignment="1" applyProtection="1">
      <alignment vertical="center" wrapText="1"/>
      <protection hidden="1"/>
    </xf>
    <xf numFmtId="14" fontId="44" fillId="0" borderId="0" xfId="0" applyNumberFormat="1" applyFont="1" applyAlignment="1" applyProtection="1">
      <alignment vertical="center" wrapText="1"/>
      <protection hidden="1"/>
    </xf>
    <xf numFmtId="0" fontId="57" fillId="25" borderId="39" xfId="0" applyFont="1" applyFill="1" applyBorder="1" applyAlignment="1">
      <alignment vertical="center" wrapText="1"/>
    </xf>
    <xf numFmtId="0" fontId="57" fillId="25" borderId="0" xfId="0" applyFont="1" applyFill="1" applyBorder="1" applyAlignment="1">
      <alignment vertical="center" wrapText="1"/>
    </xf>
    <xf numFmtId="0" fontId="57" fillId="25" borderId="83" xfId="0" applyFont="1" applyFill="1" applyBorder="1" applyAlignment="1">
      <alignment vertical="center" wrapText="1"/>
    </xf>
    <xf numFmtId="0" fontId="26" fillId="21" borderId="77" xfId="0" applyFont="1" applyFill="1" applyBorder="1" applyAlignment="1">
      <alignment horizontal="center"/>
    </xf>
    <xf numFmtId="0" fontId="26" fillId="21" borderId="82" xfId="0" applyFont="1" applyFill="1" applyBorder="1" applyAlignment="1">
      <alignment horizontal="center"/>
    </xf>
    <xf numFmtId="0" fontId="26" fillId="21" borderId="27" xfId="0" applyFont="1" applyFill="1" applyBorder="1" applyAlignment="1">
      <alignment horizontal="center"/>
    </xf>
    <xf numFmtId="9" fontId="83" fillId="51" borderId="101" xfId="0" applyNumberFormat="1" applyFont="1" applyFill="1" applyBorder="1" applyAlignment="1">
      <alignment horizontal="center" vertical="center"/>
    </xf>
    <xf numFmtId="9" fontId="83" fillId="51" borderId="111" xfId="0" applyNumberFormat="1" applyFont="1" applyFill="1" applyBorder="1" applyAlignment="1">
      <alignment horizontal="center" vertical="center"/>
    </xf>
    <xf numFmtId="9" fontId="83" fillId="51" borderId="111" xfId="0" applyNumberFormat="1" applyFont="1" applyFill="1" applyBorder="1" applyAlignment="1">
      <alignment horizontal="center" vertical="center" wrapText="1"/>
    </xf>
    <xf numFmtId="9" fontId="83" fillId="51" borderId="112" xfId="0" applyNumberFormat="1" applyFont="1" applyFill="1" applyBorder="1" applyAlignment="1">
      <alignment horizontal="center" vertical="center"/>
    </xf>
    <xf numFmtId="9" fontId="83" fillId="51" borderId="2" xfId="0" applyNumberFormat="1" applyFont="1" applyFill="1" applyBorder="1" applyAlignment="1">
      <alignment horizontal="center" vertical="center"/>
    </xf>
    <xf numFmtId="9" fontId="83" fillId="51" borderId="1" xfId="0" applyNumberFormat="1" applyFont="1" applyFill="1" applyBorder="1" applyAlignment="1">
      <alignment horizontal="center" vertical="center" wrapText="1"/>
    </xf>
    <xf numFmtId="9" fontId="83" fillId="51" borderId="4" xfId="0" applyNumberFormat="1" applyFont="1" applyFill="1" applyBorder="1" applyAlignment="1">
      <alignment horizontal="center" vertical="center" wrapText="1"/>
    </xf>
    <xf numFmtId="9" fontId="83" fillId="51" borderId="102" xfId="0" applyNumberFormat="1" applyFont="1" applyFill="1" applyBorder="1" applyAlignment="1">
      <alignment horizontal="center" vertical="center"/>
    </xf>
    <xf numFmtId="9" fontId="83" fillId="51" borderId="103" xfId="0" applyNumberFormat="1" applyFont="1" applyFill="1" applyBorder="1" applyAlignment="1">
      <alignment horizontal="center" vertical="center"/>
    </xf>
    <xf numFmtId="9" fontId="83" fillId="51" borderId="103" xfId="0" applyNumberFormat="1" applyFont="1" applyFill="1" applyBorder="1" applyAlignment="1">
      <alignment horizontal="center" vertical="center" wrapText="1"/>
    </xf>
    <xf numFmtId="9" fontId="83" fillId="51" borderId="104" xfId="0" applyNumberFormat="1" applyFont="1" applyFill="1" applyBorder="1" applyAlignment="1">
      <alignment horizontal="center" vertical="center"/>
    </xf>
    <xf numFmtId="9" fontId="83" fillId="51" borderId="1" xfId="0" applyNumberFormat="1" applyFont="1" applyFill="1" applyBorder="1" applyAlignment="1">
      <alignment horizontal="center" vertical="center"/>
    </xf>
    <xf numFmtId="9" fontId="83" fillId="51" borderId="105" xfId="0" applyNumberFormat="1" applyFont="1" applyFill="1" applyBorder="1" applyAlignment="1">
      <alignment horizontal="center" vertical="center" wrapText="1"/>
    </xf>
    <xf numFmtId="9" fontId="83" fillId="51" borderId="106" xfId="0" applyNumberFormat="1" applyFont="1" applyFill="1" applyBorder="1" applyAlignment="1">
      <alignment horizontal="center" vertical="center" wrapText="1"/>
    </xf>
    <xf numFmtId="9" fontId="83" fillId="51" borderId="107" xfId="0" applyNumberFormat="1" applyFont="1" applyFill="1" applyBorder="1" applyAlignment="1">
      <alignment horizontal="center" vertical="center" wrapText="1"/>
    </xf>
    <xf numFmtId="9" fontId="83" fillId="51" borderId="105" xfId="0" applyNumberFormat="1" applyFont="1" applyFill="1" applyBorder="1" applyAlignment="1">
      <alignment horizontal="center" vertical="center"/>
    </xf>
    <xf numFmtId="9" fontId="83" fillId="51" borderId="106" xfId="0" applyNumberFormat="1" applyFont="1" applyFill="1" applyBorder="1" applyAlignment="1">
      <alignment horizontal="center" vertical="center"/>
    </xf>
    <xf numFmtId="9" fontId="83" fillId="51" borderId="107" xfId="0" applyNumberFormat="1" applyFont="1" applyFill="1" applyBorder="1" applyAlignment="1">
      <alignment horizontal="center" vertical="center"/>
    </xf>
    <xf numFmtId="9" fontId="83" fillId="47" borderId="105" xfId="0" applyNumberFormat="1" applyFont="1" applyFill="1" applyBorder="1" applyAlignment="1">
      <alignment horizontal="center" vertical="center"/>
    </xf>
    <xf numFmtId="9" fontId="83" fillId="47" borderId="106" xfId="0" applyNumberFormat="1" applyFont="1" applyFill="1" applyBorder="1" applyAlignment="1">
      <alignment horizontal="center" vertical="center"/>
    </xf>
    <xf numFmtId="9" fontId="83" fillId="0" borderId="106" xfId="0" applyNumberFormat="1" applyFont="1" applyBorder="1" applyAlignment="1">
      <alignment horizontal="center" vertical="center" wrapText="1"/>
    </xf>
    <xf numFmtId="9" fontId="83" fillId="47" borderId="107" xfId="0" applyNumberFormat="1" applyFont="1" applyFill="1" applyBorder="1" applyAlignment="1">
      <alignment horizontal="center" vertical="center"/>
    </xf>
    <xf numFmtId="9" fontId="83" fillId="47" borderId="1" xfId="0" applyNumberFormat="1" applyFont="1" applyFill="1" applyBorder="1" applyAlignment="1">
      <alignment horizontal="center" vertical="center"/>
    </xf>
    <xf numFmtId="9" fontId="83" fillId="46" borderId="105" xfId="0" applyNumberFormat="1" applyFont="1" applyFill="1" applyBorder="1" applyAlignment="1">
      <alignment horizontal="center" vertical="center" wrapText="1"/>
    </xf>
    <xf numFmtId="9" fontId="83" fillId="46" borderId="106" xfId="0" applyNumberFormat="1" applyFont="1" applyFill="1" applyBorder="1" applyAlignment="1">
      <alignment horizontal="center" vertical="center" wrapText="1"/>
    </xf>
    <xf numFmtId="9" fontId="83" fillId="46" borderId="107" xfId="0" applyNumberFormat="1" applyFont="1" applyFill="1" applyBorder="1" applyAlignment="1">
      <alignment horizontal="center" vertical="center" wrapText="1"/>
    </xf>
    <xf numFmtId="9" fontId="83" fillId="46" borderId="1" xfId="0" applyNumberFormat="1" applyFont="1" applyFill="1" applyBorder="1" applyAlignment="1">
      <alignment horizontal="center" vertical="center" wrapText="1"/>
    </xf>
    <xf numFmtId="9" fontId="83" fillId="46" borderId="108" xfId="0" applyNumberFormat="1" applyFont="1" applyFill="1" applyBorder="1" applyAlignment="1">
      <alignment horizontal="center" vertical="center" wrapText="1"/>
    </xf>
    <xf numFmtId="9" fontId="83" fillId="46" borderId="109" xfId="0" applyNumberFormat="1" applyFont="1" applyFill="1" applyBorder="1" applyAlignment="1">
      <alignment horizontal="center" vertical="center" wrapText="1"/>
    </xf>
    <xf numFmtId="9" fontId="83" fillId="46" borderId="110" xfId="0" applyNumberFormat="1" applyFont="1" applyFill="1" applyBorder="1" applyAlignment="1">
      <alignment horizontal="center" vertical="center" wrapText="1"/>
    </xf>
    <xf numFmtId="9" fontId="83" fillId="46" borderId="101" xfId="0" applyNumberFormat="1" applyFont="1" applyFill="1" applyBorder="1" applyAlignment="1">
      <alignment horizontal="center" vertical="center" wrapText="1"/>
    </xf>
    <xf numFmtId="9" fontId="83" fillId="46" borderId="111" xfId="0" applyNumberFormat="1" applyFont="1" applyFill="1" applyBorder="1" applyAlignment="1">
      <alignment horizontal="center" vertical="center" wrapText="1"/>
    </xf>
    <xf numFmtId="9" fontId="83" fillId="46" borderId="112" xfId="0" applyNumberFormat="1" applyFont="1" applyFill="1" applyBorder="1" applyAlignment="1">
      <alignment horizontal="center" vertical="center" wrapText="1"/>
    </xf>
    <xf numFmtId="9" fontId="83" fillId="47" borderId="113" xfId="0" applyNumberFormat="1" applyFont="1" applyFill="1" applyBorder="1" applyAlignment="1">
      <alignment horizontal="center" vertical="center"/>
    </xf>
    <xf numFmtId="9" fontId="83" fillId="47" borderId="114" xfId="0" applyNumberFormat="1" applyFont="1" applyFill="1" applyBorder="1" applyAlignment="1">
      <alignment horizontal="center" vertical="center"/>
    </xf>
    <xf numFmtId="9" fontId="83" fillId="0" borderId="114" xfId="0" applyNumberFormat="1" applyFont="1" applyBorder="1" applyAlignment="1">
      <alignment horizontal="center" vertical="center" wrapText="1"/>
    </xf>
    <xf numFmtId="9" fontId="83" fillId="47" borderId="115" xfId="0" applyNumberFormat="1" applyFont="1" applyFill="1" applyBorder="1" applyAlignment="1">
      <alignment horizontal="center" vertical="center"/>
    </xf>
    <xf numFmtId="9" fontId="83" fillId="46" borderId="23" xfId="0" applyNumberFormat="1" applyFont="1" applyFill="1" applyBorder="1" applyAlignment="1">
      <alignment horizontal="center" vertical="center" wrapText="1"/>
    </xf>
    <xf numFmtId="9" fontId="83" fillId="46" borderId="4" xfId="0" applyNumberFormat="1" applyFont="1" applyFill="1" applyBorder="1" applyAlignment="1">
      <alignment horizontal="center" vertical="center" wrapText="1"/>
    </xf>
    <xf numFmtId="9" fontId="83" fillId="51" borderId="113" xfId="0" applyNumberFormat="1" applyFont="1" applyFill="1" applyBorder="1" applyAlignment="1">
      <alignment horizontal="center" vertical="center"/>
    </xf>
    <xf numFmtId="9" fontId="83" fillId="51" borderId="114" xfId="0" applyNumberFormat="1" applyFont="1" applyFill="1" applyBorder="1" applyAlignment="1">
      <alignment horizontal="center" vertical="center"/>
    </xf>
    <xf numFmtId="9" fontId="83" fillId="51" borderId="114" xfId="0" applyNumberFormat="1" applyFont="1" applyFill="1" applyBorder="1" applyAlignment="1">
      <alignment horizontal="center" vertical="center" wrapText="1"/>
    </xf>
    <xf numFmtId="9" fontId="83" fillId="51" borderId="115" xfId="0" applyNumberFormat="1" applyFont="1" applyFill="1" applyBorder="1" applyAlignment="1">
      <alignment horizontal="center" vertical="center"/>
    </xf>
    <xf numFmtId="9" fontId="83" fillId="51" borderId="23" xfId="0" applyNumberFormat="1" applyFont="1" applyFill="1" applyBorder="1" applyAlignment="1">
      <alignment horizontal="center" vertical="center" wrapText="1"/>
    </xf>
    <xf numFmtId="9" fontId="83" fillId="47" borderId="111" xfId="0" applyNumberFormat="1" applyFont="1" applyFill="1" applyBorder="1" applyAlignment="1">
      <alignment horizontal="center" vertical="center"/>
    </xf>
    <xf numFmtId="10" fontId="84" fillId="51" borderId="0" xfId="35" applyNumberFormat="1" applyFont="1" applyFill="1" applyAlignment="1">
      <alignment horizontal="center" vertical="center"/>
    </xf>
    <xf numFmtId="10" fontId="85" fillId="48" borderId="1" xfId="29" applyNumberFormat="1" applyFont="1" applyFill="1" applyBorder="1" applyAlignment="1">
      <alignment horizontal="center" vertical="center" wrapText="1"/>
    </xf>
    <xf numFmtId="10" fontId="35" fillId="0" borderId="0" xfId="35" applyNumberFormat="1" applyFont="1" applyAlignment="1">
      <alignment horizontal="center" vertical="center"/>
    </xf>
    <xf numFmtId="10" fontId="85" fillId="48" borderId="10" xfId="29" applyNumberFormat="1" applyFont="1" applyFill="1" applyBorder="1" applyAlignment="1">
      <alignment horizontal="center" vertical="center" wrapText="1"/>
    </xf>
    <xf numFmtId="0" fontId="26" fillId="21" borderId="15" xfId="0" applyFont="1" applyFill="1" applyBorder="1" applyAlignment="1">
      <alignment horizontal="center" vertical="center" wrapText="1"/>
    </xf>
    <xf numFmtId="0" fontId="26" fillId="21" borderId="15" xfId="0" applyFont="1" applyFill="1" applyBorder="1" applyAlignment="1">
      <alignment horizontal="center" vertical="center"/>
    </xf>
    <xf numFmtId="0" fontId="26" fillId="21" borderId="39" xfId="0" applyFont="1" applyFill="1" applyBorder="1" applyAlignment="1">
      <alignment horizontal="center" vertical="center"/>
    </xf>
    <xf numFmtId="0" fontId="26" fillId="22" borderId="23" xfId="0" applyFont="1" applyFill="1" applyBorder="1" applyAlignment="1">
      <alignment horizontal="center" vertical="center"/>
    </xf>
    <xf numFmtId="0" fontId="47" fillId="0" borderId="116" xfId="0" applyFont="1" applyBorder="1" applyAlignment="1">
      <alignment horizontal="left" vertical="center" wrapText="1"/>
    </xf>
    <xf numFmtId="0" fontId="47" fillId="0" borderId="117" xfId="0" applyFont="1" applyBorder="1" applyAlignment="1">
      <alignment horizontal="left" vertical="center" wrapText="1"/>
    </xf>
    <xf numFmtId="0" fontId="51" fillId="0" borderId="119" xfId="0" applyFont="1" applyBorder="1" applyAlignment="1">
      <alignment horizontal="left" vertical="center" wrapText="1"/>
    </xf>
    <xf numFmtId="0" fontId="47" fillId="0" borderId="118" xfId="0" applyFont="1" applyBorder="1" applyAlignment="1">
      <alignment horizontal="left" vertical="center" wrapText="1"/>
    </xf>
    <xf numFmtId="0" fontId="47" fillId="0" borderId="118" xfId="0" applyFont="1" applyBorder="1" applyAlignment="1">
      <alignment horizontal="center" vertical="center" wrapText="1"/>
    </xf>
    <xf numFmtId="9" fontId="47" fillId="0" borderId="118" xfId="31" applyFont="1" applyBorder="1" applyAlignment="1">
      <alignment horizontal="center" vertical="center" wrapText="1"/>
    </xf>
    <xf numFmtId="10" fontId="47" fillId="0" borderId="118" xfId="0" applyNumberFormat="1" applyFont="1" applyBorder="1" applyAlignment="1">
      <alignment horizontal="center" vertical="center"/>
    </xf>
    <xf numFmtId="9" fontId="47" fillId="0" borderId="118" xfId="0" applyNumberFormat="1" applyFont="1" applyBorder="1" applyAlignment="1">
      <alignment horizontal="center" vertical="center"/>
    </xf>
    <xf numFmtId="10" fontId="52" fillId="0" borderId="120" xfId="5" applyNumberFormat="1" applyFont="1" applyBorder="1" applyAlignment="1">
      <alignment horizontal="center" vertical="center" wrapText="1"/>
    </xf>
    <xf numFmtId="14" fontId="47" fillId="0" borderId="65" xfId="0" applyNumberFormat="1" applyFont="1" applyBorder="1" applyAlignment="1">
      <alignment horizontal="center" vertical="center" wrapText="1"/>
    </xf>
    <xf numFmtId="14" fontId="47" fillId="0" borderId="118" xfId="0" applyNumberFormat="1" applyFont="1" applyBorder="1" applyAlignment="1">
      <alignment horizontal="center" vertical="center" wrapText="1"/>
    </xf>
    <xf numFmtId="14" fontId="47" fillId="0" borderId="69" xfId="0" applyNumberFormat="1" applyFont="1" applyBorder="1" applyAlignment="1">
      <alignment horizontal="center" vertical="center" wrapText="1"/>
    </xf>
    <xf numFmtId="2" fontId="47" fillId="0" borderId="65" xfId="0" applyNumberFormat="1" applyFont="1" applyBorder="1" applyAlignment="1">
      <alignment horizontal="center" vertical="center"/>
    </xf>
    <xf numFmtId="9" fontId="47" fillId="0" borderId="121" xfId="0" applyNumberFormat="1" applyFont="1" applyBorder="1" applyAlignment="1">
      <alignment horizontal="center" vertical="center"/>
    </xf>
    <xf numFmtId="9" fontId="47" fillId="0" borderId="121" xfId="31" applyFont="1" applyBorder="1" applyAlignment="1">
      <alignment horizontal="center" vertical="center"/>
    </xf>
    <xf numFmtId="9" fontId="47" fillId="0" borderId="122" xfId="31" applyFont="1" applyBorder="1" applyAlignment="1">
      <alignment horizontal="center" vertical="center"/>
    </xf>
    <xf numFmtId="9" fontId="47" fillId="0" borderId="122" xfId="0" applyNumberFormat="1" applyFont="1" applyBorder="1" applyAlignment="1">
      <alignment horizontal="center" vertical="center"/>
    </xf>
    <xf numFmtId="9" fontId="47" fillId="0" borderId="0" xfId="31" applyFont="1" applyBorder="1" applyAlignment="1">
      <alignment horizontal="center" vertical="center" wrapText="1"/>
    </xf>
    <xf numFmtId="9" fontId="47" fillId="0" borderId="0" xfId="31" applyFont="1" applyBorder="1" applyAlignment="1">
      <alignment horizontal="center" vertical="center"/>
    </xf>
    <xf numFmtId="10" fontId="52" fillId="0" borderId="0" xfId="5" applyNumberFormat="1" applyFont="1" applyBorder="1" applyAlignment="1">
      <alignment horizontal="center" vertical="center" wrapText="1"/>
    </xf>
    <xf numFmtId="2" fontId="86" fillId="0" borderId="122" xfId="0" applyNumberFormat="1" applyFont="1" applyBorder="1" applyAlignment="1">
      <alignment horizontal="center" vertical="center"/>
    </xf>
    <xf numFmtId="1" fontId="47" fillId="0" borderId="122" xfId="0" applyNumberFormat="1" applyFont="1" applyBorder="1" applyAlignment="1">
      <alignment horizontal="center" vertical="center"/>
    </xf>
    <xf numFmtId="1" fontId="47" fillId="0" borderId="121" xfId="0" applyNumberFormat="1" applyFont="1" applyBorder="1" applyAlignment="1">
      <alignment horizontal="center" vertical="center"/>
    </xf>
    <xf numFmtId="0" fontId="51" fillId="0" borderId="0" xfId="0" applyFont="1" applyAlignment="1">
      <alignment horizontal="left" vertical="center" wrapText="1"/>
    </xf>
    <xf numFmtId="0" fontId="47" fillId="0" borderId="0" xfId="0" applyFont="1" applyAlignment="1">
      <alignment horizontal="left" vertical="center" wrapText="1"/>
    </xf>
    <xf numFmtId="10" fontId="47" fillId="0" borderId="0" xfId="0" applyNumberFormat="1" applyFont="1" applyAlignment="1">
      <alignment horizontal="center" vertical="center"/>
    </xf>
    <xf numFmtId="14" fontId="47" fillId="0" borderId="0" xfId="0" applyNumberFormat="1" applyFont="1" applyAlignment="1">
      <alignment horizontal="center" vertical="center" wrapText="1"/>
    </xf>
    <xf numFmtId="9" fontId="47" fillId="0" borderId="0" xfId="0" applyNumberFormat="1" applyFont="1" applyAlignment="1">
      <alignment horizontal="center" vertical="center"/>
    </xf>
    <xf numFmtId="2" fontId="47" fillId="0" borderId="0" xfId="0" applyNumberFormat="1" applyFont="1" applyAlignment="1">
      <alignment horizontal="center" vertical="center"/>
    </xf>
    <xf numFmtId="9" fontId="83" fillId="46" borderId="5" xfId="0" applyNumberFormat="1" applyFont="1" applyFill="1" applyBorder="1" applyAlignment="1">
      <alignment horizontal="center" vertical="center" wrapText="1"/>
    </xf>
    <xf numFmtId="10" fontId="35" fillId="0" borderId="16" xfId="35" applyNumberFormat="1" applyFont="1" applyBorder="1" applyAlignment="1">
      <alignment horizontal="center" vertical="center"/>
    </xf>
    <xf numFmtId="9" fontId="83" fillId="47" borderId="126" xfId="0" applyNumberFormat="1" applyFont="1" applyFill="1" applyBorder="1" applyAlignment="1">
      <alignment horizontal="center" vertical="center"/>
    </xf>
    <xf numFmtId="9" fontId="83" fillId="47" borderId="127" xfId="0" applyNumberFormat="1" applyFont="1" applyFill="1" applyBorder="1" applyAlignment="1">
      <alignment horizontal="center" vertical="center"/>
    </xf>
    <xf numFmtId="9" fontId="83" fillId="0" borderId="127" xfId="0" applyNumberFormat="1" applyFont="1" applyBorder="1" applyAlignment="1">
      <alignment horizontal="center" vertical="center" wrapText="1"/>
    </xf>
    <xf numFmtId="9" fontId="83" fillId="47" borderId="128" xfId="0" applyNumberFormat="1" applyFont="1" applyFill="1" applyBorder="1" applyAlignment="1">
      <alignment horizontal="center" vertical="center"/>
    </xf>
    <xf numFmtId="9" fontId="83" fillId="47" borderId="6" xfId="0" applyNumberFormat="1" applyFont="1" applyFill="1" applyBorder="1" applyAlignment="1">
      <alignment horizontal="center" vertical="center"/>
    </xf>
    <xf numFmtId="10" fontId="35" fillId="0" borderId="0" xfId="35" applyNumberFormat="1" applyFont="1" applyBorder="1" applyAlignment="1">
      <alignment horizontal="center" vertical="center"/>
    </xf>
    <xf numFmtId="9" fontId="83" fillId="46" borderId="26" xfId="0" applyNumberFormat="1" applyFont="1" applyFill="1" applyBorder="1" applyAlignment="1">
      <alignment horizontal="center" vertical="center" wrapText="1"/>
    </xf>
    <xf numFmtId="9" fontId="83" fillId="46" borderId="10" xfId="0" applyNumberFormat="1" applyFont="1" applyFill="1" applyBorder="1" applyAlignment="1">
      <alignment horizontal="center" vertical="center" wrapText="1"/>
    </xf>
    <xf numFmtId="9" fontId="83" fillId="46" borderId="11" xfId="0" applyNumberFormat="1" applyFont="1" applyFill="1" applyBorder="1" applyAlignment="1">
      <alignment horizontal="center" vertical="center" wrapText="1"/>
    </xf>
    <xf numFmtId="9" fontId="83" fillId="47" borderId="101" xfId="0" applyNumberFormat="1" applyFont="1" applyFill="1" applyBorder="1" applyAlignment="1">
      <alignment horizontal="center" vertical="center"/>
    </xf>
    <xf numFmtId="9" fontId="83" fillId="0" borderId="111" xfId="0" applyNumberFormat="1" applyFont="1" applyBorder="1" applyAlignment="1">
      <alignment horizontal="center" vertical="center" wrapText="1"/>
    </xf>
    <xf numFmtId="9" fontId="83" fillId="47" borderId="112" xfId="0" applyNumberFormat="1" applyFont="1" applyFill="1" applyBorder="1" applyAlignment="1">
      <alignment horizontal="center" vertical="center"/>
    </xf>
    <xf numFmtId="9" fontId="83" fillId="47" borderId="2" xfId="0" applyNumberFormat="1" applyFont="1" applyFill="1" applyBorder="1" applyAlignment="1">
      <alignment horizontal="center" vertical="center"/>
    </xf>
    <xf numFmtId="0" fontId="24" fillId="0" borderId="47" xfId="29" applyFont="1" applyBorder="1"/>
    <xf numFmtId="0" fontId="24" fillId="0" borderId="49" xfId="29" applyFont="1" applyBorder="1"/>
    <xf numFmtId="0" fontId="24" fillId="0" borderId="73" xfId="29" applyFont="1" applyBorder="1"/>
    <xf numFmtId="9" fontId="30" fillId="0" borderId="20" xfId="29" applyNumberFormat="1" applyFont="1" applyBorder="1" applyAlignment="1">
      <alignment horizontal="center" vertical="center"/>
    </xf>
    <xf numFmtId="0" fontId="89" fillId="0" borderId="0" xfId="0" applyFont="1" applyFill="1"/>
    <xf numFmtId="0" fontId="85" fillId="23" borderId="26" xfId="0" applyFont="1" applyFill="1" applyBorder="1" applyAlignment="1">
      <alignment horizontal="center" vertical="center" wrapText="1"/>
    </xf>
    <xf numFmtId="0" fontId="20" fillId="0" borderId="0" xfId="0" applyFont="1" applyFill="1" applyBorder="1" applyAlignment="1">
      <alignment horizontal="center"/>
    </xf>
    <xf numFmtId="0" fontId="37" fillId="25" borderId="43" xfId="0" applyFont="1" applyFill="1" applyBorder="1" applyAlignment="1">
      <alignment horizontal="center" vertical="center" wrapText="1"/>
    </xf>
    <xf numFmtId="0" fontId="37" fillId="25" borderId="35" xfId="0" applyFont="1" applyFill="1" applyBorder="1" applyAlignment="1">
      <alignment horizontal="center" vertical="center" wrapText="1"/>
    </xf>
    <xf numFmtId="0" fontId="37" fillId="25" borderId="1" xfId="0" applyFont="1" applyFill="1" applyBorder="1" applyAlignment="1">
      <alignment horizontal="center" vertical="center" wrapText="1"/>
    </xf>
    <xf numFmtId="0" fontId="57" fillId="25" borderId="35" xfId="0" applyFont="1" applyFill="1" applyBorder="1" applyAlignment="1">
      <alignment horizontal="center" vertical="center" wrapText="1"/>
    </xf>
    <xf numFmtId="0" fontId="28" fillId="8" borderId="81" xfId="18" applyFont="1" applyFill="1" applyBorder="1" applyAlignment="1">
      <alignment vertical="center" wrapText="1"/>
    </xf>
    <xf numFmtId="0" fontId="28" fillId="8" borderId="81" xfId="18" applyFont="1" applyFill="1" applyBorder="1" applyAlignment="1">
      <alignment horizontal="left" vertical="center" wrapText="1"/>
    </xf>
    <xf numFmtId="0" fontId="0" fillId="0" borderId="1" xfId="0"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4" fillId="54" borderId="35" xfId="0" applyFont="1" applyFill="1" applyBorder="1" applyAlignment="1">
      <alignment horizontal="center" vertical="center" wrapText="1"/>
    </xf>
    <xf numFmtId="0" fontId="14" fillId="54" borderId="1" xfId="0" applyFont="1" applyFill="1" applyBorder="1" applyAlignment="1">
      <alignment horizontal="center" vertical="center" wrapText="1"/>
    </xf>
    <xf numFmtId="0" fontId="14" fillId="54" borderId="9" xfId="0" applyFont="1" applyFill="1" applyBorder="1" applyAlignment="1">
      <alignment horizontal="center" vertical="center" wrapText="1"/>
    </xf>
    <xf numFmtId="0" fontId="14" fillId="55" borderId="35" xfId="0" applyFont="1" applyFill="1" applyBorder="1" applyAlignment="1">
      <alignment horizontal="center" vertical="center" wrapText="1"/>
    </xf>
    <xf numFmtId="0" fontId="14" fillId="55" borderId="1" xfId="0" applyFont="1" applyFill="1" applyBorder="1" applyAlignment="1">
      <alignment horizontal="center" vertical="center" wrapText="1"/>
    </xf>
    <xf numFmtId="0" fontId="14" fillId="55" borderId="9" xfId="0" applyFont="1" applyFill="1" applyBorder="1" applyAlignment="1">
      <alignment horizontal="center" vertical="center" wrapText="1"/>
    </xf>
    <xf numFmtId="0" fontId="0" fillId="7" borderId="35" xfId="0" applyFill="1" applyBorder="1" applyAlignment="1">
      <alignment horizontal="center" vertical="center" wrapText="1"/>
    </xf>
    <xf numFmtId="0" fontId="0" fillId="7" borderId="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2" xfId="0" applyFill="1" applyBorder="1" applyAlignment="1">
      <alignment horizontal="center" vertical="center" wrapText="1"/>
    </xf>
    <xf numFmtId="0" fontId="32" fillId="45" borderId="21" xfId="29" applyFont="1" applyFill="1" applyBorder="1" applyAlignment="1">
      <alignment horizontal="center" vertical="center" wrapText="1"/>
    </xf>
    <xf numFmtId="0" fontId="32" fillId="45" borderId="23" xfId="29" applyFont="1" applyFill="1" applyBorder="1" applyAlignment="1">
      <alignment horizontal="center" vertical="center" wrapText="1"/>
    </xf>
    <xf numFmtId="0" fontId="32" fillId="45" borderId="20" xfId="29" applyFont="1" applyFill="1" applyBorder="1" applyAlignment="1">
      <alignment horizontal="center" vertical="center" wrapText="1"/>
    </xf>
    <xf numFmtId="0" fontId="32" fillId="45" borderId="26" xfId="29" applyFont="1" applyFill="1" applyBorder="1" applyAlignment="1">
      <alignment horizontal="center" vertical="center" wrapText="1"/>
    </xf>
    <xf numFmtId="0" fontId="32" fillId="45" borderId="22" xfId="29" applyFont="1" applyFill="1" applyBorder="1" applyAlignment="1">
      <alignment horizontal="center" vertical="center" wrapText="1"/>
    </xf>
    <xf numFmtId="0" fontId="28" fillId="0" borderId="1" xfId="0" applyFont="1" applyBorder="1" applyAlignment="1">
      <alignment horizontal="center" vertical="center" wrapText="1"/>
    </xf>
    <xf numFmtId="0" fontId="50" fillId="52" borderId="1" xfId="0" applyFont="1" applyFill="1" applyBorder="1" applyAlignment="1">
      <alignment horizontal="center" vertical="center" wrapText="1"/>
    </xf>
    <xf numFmtId="0" fontId="49" fillId="0" borderId="5" xfId="0" applyFont="1" applyBorder="1" applyAlignment="1" applyProtection="1">
      <alignment horizontal="center" vertical="center" wrapText="1"/>
      <protection locked="0"/>
    </xf>
    <xf numFmtId="0" fontId="85" fillId="23" borderId="1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8" fillId="0" borderId="81" xfId="18" applyFont="1" applyBorder="1" applyAlignment="1">
      <alignment horizontal="center" vertical="center" wrapText="1"/>
    </xf>
    <xf numFmtId="0" fontId="28" fillId="0" borderId="30" xfId="18" applyFont="1" applyBorder="1" applyAlignment="1">
      <alignment horizontal="center" vertical="center" wrapText="1"/>
    </xf>
    <xf numFmtId="0" fontId="30" fillId="13" borderId="23" xfId="18" applyFont="1" applyFill="1" applyBorder="1" applyAlignment="1">
      <alignment horizontal="center" vertical="center" wrapText="1"/>
    </xf>
    <xf numFmtId="0" fontId="0" fillId="0" borderId="35" xfId="0" applyBorder="1" applyAlignment="1">
      <alignment horizontal="center" vertical="center" wrapText="1"/>
    </xf>
    <xf numFmtId="0" fontId="0" fillId="0" borderId="46" xfId="0" applyBorder="1" applyAlignment="1">
      <alignment horizontal="center" vertical="center" wrapText="1"/>
    </xf>
    <xf numFmtId="0" fontId="47" fillId="0" borderId="0" xfId="0" applyFont="1" applyAlignment="1">
      <alignment horizontal="center" vertical="center" wrapText="1"/>
    </xf>
    <xf numFmtId="0" fontId="54" fillId="0" borderId="0" xfId="0" applyFont="1" applyAlignment="1">
      <alignment horizontal="left" vertical="center" wrapText="1" indent="3"/>
    </xf>
    <xf numFmtId="0" fontId="49" fillId="0" borderId="0" xfId="0" applyFont="1" applyAlignment="1">
      <alignment horizontal="left" vertical="center" wrapText="1" indent="3"/>
    </xf>
    <xf numFmtId="0" fontId="12" fillId="0" borderId="0" xfId="29"/>
    <xf numFmtId="0" fontId="32" fillId="39" borderId="71" xfId="29" applyFont="1" applyFill="1" applyBorder="1" applyAlignment="1">
      <alignment horizontal="center" vertical="center" wrapText="1"/>
    </xf>
    <xf numFmtId="9" fontId="35" fillId="46" borderId="7" xfId="29" applyNumberFormat="1" applyFont="1" applyFill="1" applyBorder="1" applyAlignment="1">
      <alignment horizontal="center" vertical="center" wrapText="1"/>
    </xf>
    <xf numFmtId="9" fontId="83" fillId="51" borderId="136" xfId="0" applyNumberFormat="1" applyFont="1" applyFill="1" applyBorder="1" applyAlignment="1">
      <alignment horizontal="center" vertical="center"/>
    </xf>
    <xf numFmtId="9" fontId="83" fillId="51" borderId="100" xfId="0" applyNumberFormat="1" applyFont="1" applyFill="1" applyBorder="1" applyAlignment="1">
      <alignment horizontal="center" vertical="center"/>
    </xf>
    <xf numFmtId="9" fontId="83" fillId="51" borderId="0" xfId="0" applyNumberFormat="1" applyFont="1" applyFill="1" applyAlignment="1">
      <alignment horizontal="center" vertical="center"/>
    </xf>
    <xf numFmtId="9" fontId="83" fillId="51" borderId="136" xfId="0" applyNumberFormat="1" applyFont="1" applyFill="1" applyBorder="1" applyAlignment="1">
      <alignment horizontal="center" vertical="center" wrapText="1"/>
    </xf>
    <xf numFmtId="9" fontId="83" fillId="51" borderId="137" xfId="0" applyNumberFormat="1" applyFont="1" applyFill="1" applyBorder="1" applyAlignment="1">
      <alignment horizontal="center" vertical="center" wrapText="1"/>
    </xf>
    <xf numFmtId="9" fontId="83" fillId="51" borderId="3" xfId="0" applyNumberFormat="1" applyFont="1" applyFill="1" applyBorder="1" applyAlignment="1">
      <alignment horizontal="center" vertical="center"/>
    </xf>
    <xf numFmtId="9" fontId="83" fillId="51" borderId="138" xfId="0" applyNumberFormat="1" applyFont="1" applyFill="1" applyBorder="1" applyAlignment="1">
      <alignment horizontal="center" vertical="center" wrapText="1"/>
    </xf>
    <xf numFmtId="9" fontId="83" fillId="51" borderId="139" xfId="0" applyNumberFormat="1" applyFont="1" applyFill="1" applyBorder="1" applyAlignment="1">
      <alignment horizontal="center" vertical="center" wrapText="1"/>
    </xf>
    <xf numFmtId="9" fontId="35" fillId="46" borderId="4" xfId="29" applyNumberFormat="1" applyFont="1" applyFill="1" applyBorder="1" applyAlignment="1">
      <alignment horizontal="center" vertical="center" wrapText="1"/>
    </xf>
    <xf numFmtId="9" fontId="83" fillId="51" borderId="140" xfId="0" applyNumberFormat="1" applyFont="1" applyFill="1" applyBorder="1" applyAlignment="1">
      <alignment horizontal="center" vertical="center"/>
    </xf>
    <xf numFmtId="9" fontId="83" fillId="51" borderId="141" xfId="0" applyNumberFormat="1" applyFont="1" applyFill="1" applyBorder="1" applyAlignment="1">
      <alignment horizontal="center" vertical="center"/>
    </xf>
    <xf numFmtId="9" fontId="83" fillId="51" borderId="142" xfId="0" applyNumberFormat="1" applyFont="1" applyFill="1" applyBorder="1" applyAlignment="1">
      <alignment horizontal="center" vertical="center"/>
    </xf>
    <xf numFmtId="9" fontId="83" fillId="51" borderId="140" xfId="0" applyNumberFormat="1" applyFont="1" applyFill="1" applyBorder="1" applyAlignment="1">
      <alignment horizontal="center" vertical="center" wrapText="1"/>
    </xf>
    <xf numFmtId="9" fontId="83" fillId="51" borderId="143" xfId="0" applyNumberFormat="1" applyFont="1" applyFill="1" applyBorder="1" applyAlignment="1">
      <alignment horizontal="center" vertical="center" wrapText="1"/>
    </xf>
    <xf numFmtId="9" fontId="83" fillId="51" borderId="4" xfId="0" applyNumberFormat="1" applyFont="1" applyFill="1" applyBorder="1" applyAlignment="1">
      <alignment horizontal="center" vertical="center"/>
    </xf>
    <xf numFmtId="9" fontId="83" fillId="51" borderId="144" xfId="0" applyNumberFormat="1" applyFont="1" applyFill="1" applyBorder="1" applyAlignment="1">
      <alignment horizontal="center" vertical="center" wrapText="1"/>
    </xf>
    <xf numFmtId="9" fontId="83" fillId="51" borderId="145" xfId="0" applyNumberFormat="1" applyFont="1" applyFill="1" applyBorder="1" applyAlignment="1">
      <alignment horizontal="center" vertical="center" wrapText="1"/>
    </xf>
    <xf numFmtId="9" fontId="83" fillId="51" borderId="146" xfId="0" applyNumberFormat="1" applyFont="1" applyFill="1" applyBorder="1" applyAlignment="1">
      <alignment horizontal="center" vertical="center" wrapText="1"/>
    </xf>
    <xf numFmtId="9" fontId="83" fillId="51" borderId="147" xfId="0" applyNumberFormat="1" applyFont="1" applyFill="1" applyBorder="1" applyAlignment="1">
      <alignment horizontal="center" vertical="center" wrapText="1"/>
    </xf>
    <xf numFmtId="9" fontId="83" fillId="51" borderId="144" xfId="0" applyNumberFormat="1" applyFont="1" applyFill="1" applyBorder="1" applyAlignment="1">
      <alignment horizontal="center" vertical="center"/>
    </xf>
    <xf numFmtId="9" fontId="83" fillId="51" borderId="145" xfId="0" applyNumberFormat="1" applyFont="1" applyFill="1" applyBorder="1" applyAlignment="1">
      <alignment horizontal="center" vertical="center"/>
    </xf>
    <xf numFmtId="9" fontId="83" fillId="51" borderId="146" xfId="0" applyNumberFormat="1" applyFont="1" applyFill="1" applyBorder="1" applyAlignment="1">
      <alignment horizontal="center" vertical="center"/>
    </xf>
    <xf numFmtId="9" fontId="83" fillId="47" borderId="144" xfId="0" applyNumberFormat="1" applyFont="1" applyFill="1" applyBorder="1" applyAlignment="1">
      <alignment horizontal="center" vertical="center"/>
    </xf>
    <xf numFmtId="9" fontId="83" fillId="47" borderId="145" xfId="0" applyNumberFormat="1" applyFont="1" applyFill="1" applyBorder="1" applyAlignment="1">
      <alignment horizontal="center" vertical="center"/>
    </xf>
    <xf numFmtId="9" fontId="83" fillId="47" borderId="146" xfId="0" applyNumberFormat="1" applyFont="1" applyFill="1" applyBorder="1" applyAlignment="1">
      <alignment horizontal="center" vertical="center"/>
    </xf>
    <xf numFmtId="9" fontId="83" fillId="0" borderId="144" xfId="0" applyNumberFormat="1" applyFont="1" applyBorder="1" applyAlignment="1">
      <alignment horizontal="center" vertical="center" wrapText="1"/>
    </xf>
    <xf numFmtId="9" fontId="83" fillId="0" borderId="147" xfId="0" applyNumberFormat="1" applyFont="1" applyBorder="1" applyAlignment="1">
      <alignment horizontal="center" vertical="center" wrapText="1"/>
    </xf>
    <xf numFmtId="9" fontId="83" fillId="47" borderId="4" xfId="0" applyNumberFormat="1" applyFont="1" applyFill="1" applyBorder="1" applyAlignment="1">
      <alignment horizontal="center" vertical="center"/>
    </xf>
    <xf numFmtId="9" fontId="83" fillId="46" borderId="144" xfId="0" applyNumberFormat="1" applyFont="1" applyFill="1" applyBorder="1" applyAlignment="1">
      <alignment horizontal="center" vertical="center" wrapText="1"/>
    </xf>
    <xf numFmtId="9" fontId="83" fillId="46" borderId="145" xfId="0" applyNumberFormat="1" applyFont="1" applyFill="1" applyBorder="1" applyAlignment="1">
      <alignment horizontal="center" vertical="center" wrapText="1"/>
    </xf>
    <xf numFmtId="9" fontId="83" fillId="46" borderId="146" xfId="0" applyNumberFormat="1" applyFont="1" applyFill="1" applyBorder="1" applyAlignment="1">
      <alignment horizontal="center" vertical="center" wrapText="1"/>
    </xf>
    <xf numFmtId="9" fontId="83" fillId="46" borderId="147" xfId="0" applyNumberFormat="1" applyFont="1" applyFill="1" applyBorder="1" applyAlignment="1">
      <alignment horizontal="center" vertical="center" wrapText="1"/>
    </xf>
    <xf numFmtId="9" fontId="83" fillId="46" borderId="148" xfId="0" applyNumberFormat="1" applyFont="1" applyFill="1" applyBorder="1" applyAlignment="1">
      <alignment horizontal="center" vertical="center" wrapText="1"/>
    </xf>
    <xf numFmtId="9" fontId="83" fillId="46" borderId="149" xfId="0" applyNumberFormat="1" applyFont="1" applyFill="1" applyBorder="1" applyAlignment="1">
      <alignment horizontal="center" vertical="center" wrapText="1"/>
    </xf>
    <xf numFmtId="9" fontId="83" fillId="46" borderId="150" xfId="0" applyNumberFormat="1" applyFont="1" applyFill="1" applyBorder="1" applyAlignment="1">
      <alignment horizontal="center" vertical="center" wrapText="1"/>
    </xf>
    <xf numFmtId="9" fontId="83" fillId="46" borderId="151" xfId="0" applyNumberFormat="1" applyFont="1" applyFill="1" applyBorder="1" applyAlignment="1">
      <alignment horizontal="center" vertical="center" wrapText="1"/>
    </xf>
    <xf numFmtId="9" fontId="83" fillId="46" borderId="136" xfId="0" applyNumberFormat="1" applyFont="1" applyFill="1" applyBorder="1" applyAlignment="1">
      <alignment horizontal="center" vertical="center" wrapText="1"/>
    </xf>
    <xf numFmtId="9" fontId="83" fillId="46" borderId="100" xfId="0" applyNumberFormat="1" applyFont="1" applyFill="1" applyBorder="1" applyAlignment="1">
      <alignment horizontal="center" vertical="center" wrapText="1"/>
    </xf>
    <xf numFmtId="9" fontId="83" fillId="46" borderId="0" xfId="0" applyNumberFormat="1" applyFont="1" applyFill="1" applyAlignment="1">
      <alignment horizontal="center" vertical="center" wrapText="1"/>
    </xf>
    <xf numFmtId="9" fontId="83" fillId="46" borderId="137" xfId="0" applyNumberFormat="1" applyFont="1" applyFill="1" applyBorder="1" applyAlignment="1">
      <alignment horizontal="center" vertical="center" wrapText="1"/>
    </xf>
    <xf numFmtId="9" fontId="83" fillId="47" borderId="152" xfId="0" applyNumberFormat="1" applyFont="1" applyFill="1" applyBorder="1" applyAlignment="1">
      <alignment horizontal="center" vertical="center"/>
    </xf>
    <xf numFmtId="9" fontId="83" fillId="47" borderId="99" xfId="0" applyNumberFormat="1" applyFont="1" applyFill="1" applyBorder="1" applyAlignment="1">
      <alignment horizontal="center" vertical="center"/>
    </xf>
    <xf numFmtId="9" fontId="83" fillId="47" borderId="98" xfId="0" applyNumberFormat="1" applyFont="1" applyFill="1" applyBorder="1" applyAlignment="1">
      <alignment horizontal="center" vertical="center"/>
    </xf>
    <xf numFmtId="9" fontId="83" fillId="0" borderId="152" xfId="0" applyNumberFormat="1" applyFont="1" applyBorder="1" applyAlignment="1">
      <alignment horizontal="center" vertical="center" wrapText="1"/>
    </xf>
    <xf numFmtId="9" fontId="83" fillId="0" borderId="153" xfId="0" applyNumberFormat="1" applyFont="1" applyBorder="1" applyAlignment="1">
      <alignment horizontal="center" vertical="center" wrapText="1"/>
    </xf>
    <xf numFmtId="9" fontId="83" fillId="46" borderId="138" xfId="0" applyNumberFormat="1" applyFont="1" applyFill="1" applyBorder="1" applyAlignment="1">
      <alignment horizontal="center" vertical="center" wrapText="1"/>
    </xf>
    <xf numFmtId="9" fontId="83" fillId="46" borderId="154" xfId="0" applyNumberFormat="1" applyFont="1" applyFill="1" applyBorder="1" applyAlignment="1">
      <alignment horizontal="center" vertical="center" wrapText="1"/>
    </xf>
    <xf numFmtId="9" fontId="83" fillId="46" borderId="15" xfId="0" applyNumberFormat="1" applyFont="1" applyFill="1" applyBorder="1" applyAlignment="1">
      <alignment horizontal="center" vertical="center" wrapText="1"/>
    </xf>
    <xf numFmtId="9" fontId="83" fillId="46" borderId="139" xfId="0" applyNumberFormat="1" applyFont="1" applyFill="1" applyBorder="1" applyAlignment="1">
      <alignment horizontal="center" vertical="center" wrapText="1"/>
    </xf>
    <xf numFmtId="174" fontId="83" fillId="46" borderId="1" xfId="0" applyNumberFormat="1" applyFont="1" applyFill="1" applyBorder="1" applyAlignment="1">
      <alignment horizontal="center" vertical="center" wrapText="1"/>
    </xf>
    <xf numFmtId="10" fontId="85" fillId="48" borderId="0" xfId="29" applyNumberFormat="1" applyFont="1" applyFill="1" applyAlignment="1">
      <alignment horizontal="center" vertical="center" wrapText="1"/>
    </xf>
    <xf numFmtId="9" fontId="83" fillId="46" borderId="155" xfId="0" applyNumberFormat="1" applyFont="1" applyFill="1" applyBorder="1" applyAlignment="1">
      <alignment horizontal="center" vertical="center" wrapText="1"/>
    </xf>
    <xf numFmtId="9" fontId="83" fillId="0" borderId="113" xfId="0" applyNumberFormat="1" applyFont="1" applyBorder="1" applyAlignment="1">
      <alignment horizontal="center" vertical="center" wrapText="1"/>
    </xf>
    <xf numFmtId="9" fontId="83" fillId="52" borderId="153" xfId="0" applyNumberFormat="1" applyFont="1" applyFill="1" applyBorder="1" applyAlignment="1">
      <alignment horizontal="center" vertical="center" wrapText="1"/>
    </xf>
    <xf numFmtId="9" fontId="35" fillId="46" borderId="38" xfId="29" applyNumberFormat="1" applyFont="1" applyFill="1" applyBorder="1" applyAlignment="1">
      <alignment horizontal="center" vertical="center" wrapText="1"/>
    </xf>
    <xf numFmtId="9" fontId="83" fillId="46" borderId="38" xfId="0" applyNumberFormat="1" applyFont="1" applyFill="1" applyBorder="1" applyAlignment="1">
      <alignment horizontal="center" vertical="center" wrapText="1"/>
    </xf>
    <xf numFmtId="9" fontId="83" fillId="47" borderId="156" xfId="0" applyNumberFormat="1" applyFont="1" applyFill="1" applyBorder="1" applyAlignment="1">
      <alignment horizontal="center" vertical="center"/>
    </xf>
    <xf numFmtId="9" fontId="83" fillId="47" borderId="157" xfId="0" applyNumberFormat="1" applyFont="1" applyFill="1" applyBorder="1" applyAlignment="1">
      <alignment horizontal="center" vertical="center"/>
    </xf>
    <xf numFmtId="9" fontId="83" fillId="47" borderId="16" xfId="0" applyNumberFormat="1" applyFont="1" applyFill="1" applyBorder="1" applyAlignment="1">
      <alignment horizontal="center" vertical="center"/>
    </xf>
    <xf numFmtId="9" fontId="83" fillId="0" borderId="156" xfId="0" applyNumberFormat="1" applyFont="1" applyBorder="1" applyAlignment="1">
      <alignment horizontal="center" vertical="center" wrapText="1"/>
    </xf>
    <xf numFmtId="9" fontId="83" fillId="0" borderId="158" xfId="0" applyNumberFormat="1" applyFont="1" applyBorder="1" applyAlignment="1">
      <alignment horizontal="center" vertical="center" wrapText="1"/>
    </xf>
    <xf numFmtId="9" fontId="83" fillId="47" borderId="7" xfId="0" applyNumberFormat="1" applyFont="1" applyFill="1" applyBorder="1" applyAlignment="1">
      <alignment horizontal="center" vertical="center"/>
    </xf>
    <xf numFmtId="9" fontId="83" fillId="51" borderId="152" xfId="0" applyNumberFormat="1" applyFont="1" applyFill="1" applyBorder="1" applyAlignment="1">
      <alignment horizontal="center" vertical="center"/>
    </xf>
    <xf numFmtId="9" fontId="83" fillId="51" borderId="99" xfId="0" applyNumberFormat="1" applyFont="1" applyFill="1" applyBorder="1" applyAlignment="1">
      <alignment horizontal="center" vertical="center"/>
    </xf>
    <xf numFmtId="9" fontId="83" fillId="51" borderId="98" xfId="0" applyNumberFormat="1" applyFont="1" applyFill="1" applyBorder="1" applyAlignment="1">
      <alignment horizontal="center" vertical="center"/>
    </xf>
    <xf numFmtId="9" fontId="83" fillId="51" borderId="152" xfId="0" applyNumberFormat="1" applyFont="1" applyFill="1" applyBorder="1" applyAlignment="1">
      <alignment horizontal="center" vertical="center" wrapText="1"/>
    </xf>
    <xf numFmtId="9" fontId="83" fillId="51" borderId="153" xfId="0" applyNumberFormat="1" applyFont="1" applyFill="1" applyBorder="1" applyAlignment="1">
      <alignment horizontal="center" vertical="center" wrapText="1"/>
    </xf>
    <xf numFmtId="9" fontId="83" fillId="51" borderId="154" xfId="0" applyNumberFormat="1" applyFont="1" applyFill="1" applyBorder="1" applyAlignment="1">
      <alignment horizontal="center" vertical="center" wrapText="1"/>
    </xf>
    <xf numFmtId="9" fontId="83" fillId="51" borderId="15" xfId="0" applyNumberFormat="1" applyFont="1" applyFill="1" applyBorder="1" applyAlignment="1">
      <alignment horizontal="center" vertical="center" wrapText="1"/>
    </xf>
    <xf numFmtId="9" fontId="35" fillId="46" borderId="11" xfId="29" applyNumberFormat="1" applyFont="1" applyFill="1" applyBorder="1" applyAlignment="1">
      <alignment horizontal="center" vertical="center" wrapText="1"/>
    </xf>
    <xf numFmtId="9" fontId="83" fillId="46" borderId="159" xfId="0" applyNumberFormat="1" applyFont="1" applyFill="1" applyBorder="1" applyAlignment="1">
      <alignment horizontal="center" vertical="center" wrapText="1"/>
    </xf>
    <xf numFmtId="9" fontId="83" fillId="46" borderId="160" xfId="0" applyNumberFormat="1" applyFont="1" applyFill="1" applyBorder="1" applyAlignment="1">
      <alignment horizontal="center" vertical="center" wrapText="1"/>
    </xf>
    <xf numFmtId="9" fontId="83" fillId="46" borderId="33" xfId="0" applyNumberFormat="1" applyFont="1" applyFill="1" applyBorder="1" applyAlignment="1">
      <alignment horizontal="center" vertical="center" wrapText="1"/>
    </xf>
    <xf numFmtId="9" fontId="83" fillId="46" borderId="161" xfId="0" applyNumberFormat="1" applyFont="1" applyFill="1" applyBorder="1" applyAlignment="1">
      <alignment horizontal="center" vertical="center" wrapText="1"/>
    </xf>
    <xf numFmtId="9" fontId="35" fillId="46" borderId="3" xfId="29" applyNumberFormat="1" applyFont="1" applyFill="1" applyBorder="1" applyAlignment="1">
      <alignment horizontal="center" vertical="center" wrapText="1"/>
    </xf>
    <xf numFmtId="9" fontId="83" fillId="47" borderId="136" xfId="0" applyNumberFormat="1" applyFont="1" applyFill="1" applyBorder="1" applyAlignment="1">
      <alignment horizontal="center" vertical="center"/>
    </xf>
    <xf numFmtId="9" fontId="83" fillId="47" borderId="100" xfId="0" applyNumberFormat="1" applyFont="1" applyFill="1" applyBorder="1" applyAlignment="1">
      <alignment horizontal="center" vertical="center"/>
    </xf>
    <xf numFmtId="9" fontId="83" fillId="47" borderId="0" xfId="0" applyNumberFormat="1" applyFont="1" applyFill="1" applyAlignment="1">
      <alignment horizontal="center" vertical="center"/>
    </xf>
    <xf numFmtId="9" fontId="83" fillId="0" borderId="136" xfId="0" applyNumberFormat="1" applyFont="1" applyBorder="1" applyAlignment="1">
      <alignment horizontal="center" vertical="center" wrapText="1"/>
    </xf>
    <xf numFmtId="9" fontId="83" fillId="0" borderId="137" xfId="0" applyNumberFormat="1" applyFont="1" applyBorder="1" applyAlignment="1">
      <alignment horizontal="center" vertical="center" wrapText="1"/>
    </xf>
    <xf numFmtId="9" fontId="83" fillId="47" borderId="3" xfId="0" applyNumberFormat="1" applyFont="1" applyFill="1" applyBorder="1" applyAlignment="1">
      <alignment horizontal="center" vertical="center"/>
    </xf>
    <xf numFmtId="9" fontId="83" fillId="46" borderId="162" xfId="0" applyNumberFormat="1" applyFont="1" applyFill="1" applyBorder="1" applyAlignment="1">
      <alignment horizontal="center" vertical="center" wrapText="1"/>
    </xf>
    <xf numFmtId="9" fontId="83" fillId="46" borderId="163" xfId="0" applyNumberFormat="1" applyFont="1" applyFill="1" applyBorder="1" applyAlignment="1">
      <alignment horizontal="center" vertical="center" wrapText="1"/>
    </xf>
    <xf numFmtId="9" fontId="83" fillId="46" borderId="164" xfId="0" applyNumberFormat="1" applyFont="1" applyFill="1" applyBorder="1" applyAlignment="1">
      <alignment horizontal="center" vertical="center" wrapText="1"/>
    </xf>
    <xf numFmtId="9" fontId="83" fillId="46" borderId="165" xfId="0" applyNumberFormat="1" applyFont="1" applyFill="1" applyBorder="1" applyAlignment="1">
      <alignment horizontal="center" vertical="center" wrapText="1"/>
    </xf>
    <xf numFmtId="9" fontId="83" fillId="46" borderId="166" xfId="0" applyNumberFormat="1"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28"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98" fillId="0" borderId="1" xfId="0" applyFont="1" applyBorder="1" applyAlignment="1">
      <alignment horizontal="left" vertical="center" wrapText="1"/>
    </xf>
    <xf numFmtId="0" fontId="98" fillId="0" borderId="10" xfId="0" applyFont="1" applyBorder="1" applyAlignment="1">
      <alignment horizontal="left" vertical="center" wrapText="1"/>
    </xf>
    <xf numFmtId="0" fontId="98" fillId="0" borderId="1" xfId="29" applyFont="1" applyBorder="1" applyAlignment="1">
      <alignment horizontal="left" vertical="center" wrapText="1"/>
    </xf>
    <xf numFmtId="0" fontId="98" fillId="0" borderId="9" xfId="29" applyFont="1" applyBorder="1" applyAlignment="1">
      <alignment horizontal="left" vertical="center" wrapText="1"/>
    </xf>
    <xf numFmtId="0" fontId="98" fillId="0" borderId="10" xfId="29" applyFont="1" applyBorder="1" applyAlignment="1">
      <alignment horizontal="left" vertical="center" wrapText="1"/>
    </xf>
    <xf numFmtId="0" fontId="98" fillId="0" borderId="12" xfId="29" applyFont="1" applyBorder="1" applyAlignment="1">
      <alignment horizontal="left" vertical="center" wrapText="1"/>
    </xf>
    <xf numFmtId="0" fontId="36" fillId="0" borderId="1" xfId="29" applyFont="1" applyBorder="1" applyAlignment="1">
      <alignment horizontal="center" vertical="center" wrapText="1"/>
    </xf>
    <xf numFmtId="0" fontId="36" fillId="0" borderId="10" xfId="29" applyFont="1" applyBorder="1" applyAlignment="1">
      <alignment horizontal="center" vertical="center" wrapText="1"/>
    </xf>
    <xf numFmtId="0" fontId="38" fillId="0" borderId="1" xfId="29" applyFont="1" applyBorder="1" applyAlignment="1">
      <alignment horizontal="center" vertical="center" wrapText="1"/>
    </xf>
    <xf numFmtId="0" fontId="38" fillId="0" borderId="10" xfId="29" applyFont="1" applyBorder="1" applyAlignment="1">
      <alignment horizontal="center" vertical="center" wrapText="1"/>
    </xf>
    <xf numFmtId="14" fontId="38" fillId="0" borderId="1" xfId="29" applyNumberFormat="1" applyFont="1" applyBorder="1" applyAlignment="1">
      <alignment horizontal="center" vertical="center" wrapText="1"/>
    </xf>
    <xf numFmtId="14" fontId="38" fillId="0" borderId="10" xfId="29" applyNumberFormat="1" applyFont="1" applyBorder="1" applyAlignment="1">
      <alignment horizontal="center" vertical="center" wrapText="1"/>
    </xf>
    <xf numFmtId="14" fontId="38" fillId="0" borderId="9" xfId="29" applyNumberFormat="1" applyFont="1" applyBorder="1" applyAlignment="1">
      <alignment horizontal="center" vertical="center" wrapText="1"/>
    </xf>
    <xf numFmtId="14" fontId="38" fillId="0" borderId="12" xfId="29" applyNumberFormat="1" applyFont="1" applyBorder="1" applyAlignment="1">
      <alignment horizontal="center" vertical="center" wrapText="1"/>
    </xf>
    <xf numFmtId="0" fontId="98" fillId="0" borderId="35" xfId="29" applyFont="1" applyBorder="1" applyAlignment="1">
      <alignment horizontal="left" vertical="center" wrapText="1"/>
    </xf>
    <xf numFmtId="0" fontId="98" fillId="0" borderId="46" xfId="29" applyFont="1" applyBorder="1" applyAlignment="1">
      <alignment horizontal="left" vertical="center" wrapText="1"/>
    </xf>
    <xf numFmtId="0" fontId="98" fillId="0" borderId="1" xfId="0" applyFont="1" applyBorder="1" applyAlignment="1">
      <alignment horizontal="left" vertical="top" wrapText="1"/>
    </xf>
    <xf numFmtId="0" fontId="35" fillId="0" borderId="35" xfId="29" applyFont="1" applyBorder="1" applyAlignment="1">
      <alignment horizontal="center" vertical="center"/>
    </xf>
    <xf numFmtId="0" fontId="35" fillId="0" borderId="1" xfId="29" applyFont="1" applyBorder="1" applyAlignment="1">
      <alignment horizontal="center" vertical="center" wrapText="1"/>
    </xf>
    <xf numFmtId="0" fontId="35" fillId="0" borderId="10" xfId="29" applyFont="1" applyBorder="1" applyAlignment="1">
      <alignment horizontal="center" vertical="center" wrapText="1"/>
    </xf>
    <xf numFmtId="0" fontId="41" fillId="32" borderId="1" xfId="29" applyFont="1" applyFill="1" applyBorder="1" applyAlignment="1">
      <alignment horizontal="center" vertical="center" wrapText="1"/>
    </xf>
    <xf numFmtId="0" fontId="41" fillId="32" borderId="10" xfId="29" applyFont="1" applyFill="1" applyBorder="1" applyAlignment="1">
      <alignment horizontal="center" vertical="center" wrapText="1"/>
    </xf>
    <xf numFmtId="0" fontId="38" fillId="0" borderId="6" xfId="29" applyFont="1" applyBorder="1" applyAlignment="1">
      <alignment horizontal="center" vertical="center" wrapText="1"/>
    </xf>
    <xf numFmtId="0" fontId="36" fillId="0" borderId="6" xfId="29" applyFont="1" applyBorder="1" applyAlignment="1">
      <alignment horizontal="center" vertical="center" wrapText="1"/>
    </xf>
    <xf numFmtId="14" fontId="38" fillId="0" borderId="6" xfId="29" applyNumberFormat="1" applyFont="1" applyBorder="1" applyAlignment="1">
      <alignment horizontal="center" vertical="center" wrapText="1"/>
    </xf>
    <xf numFmtId="14" fontId="38" fillId="0" borderId="8" xfId="29" applyNumberFormat="1" applyFont="1" applyBorder="1" applyAlignment="1">
      <alignment horizontal="center" vertical="center" wrapText="1"/>
    </xf>
    <xf numFmtId="0" fontId="35" fillId="0" borderId="43" xfId="29" applyFont="1" applyBorder="1" applyAlignment="1">
      <alignment horizontal="center" vertical="center"/>
    </xf>
    <xf numFmtId="0" fontId="35" fillId="0" borderId="6" xfId="29" applyFont="1" applyBorder="1" applyAlignment="1">
      <alignment horizontal="center" vertical="center" wrapText="1"/>
    </xf>
    <xf numFmtId="0" fontId="41" fillId="32" borderId="6" xfId="29" applyFont="1" applyFill="1" applyBorder="1" applyAlignment="1">
      <alignment horizontal="center" vertical="center" wrapText="1"/>
    </xf>
    <xf numFmtId="0" fontId="38" fillId="0" borderId="5" xfId="29" applyFont="1" applyBorder="1" applyAlignment="1">
      <alignment horizontal="center" vertical="center" wrapText="1"/>
    </xf>
    <xf numFmtId="0" fontId="36" fillId="0" borderId="5" xfId="29" applyFont="1" applyBorder="1" applyAlignment="1">
      <alignment horizontal="center" vertical="center" wrapText="1"/>
    </xf>
    <xf numFmtId="14" fontId="38" fillId="0" borderId="5" xfId="29" applyNumberFormat="1" applyFont="1" applyBorder="1" applyAlignment="1">
      <alignment horizontal="center" vertical="center" wrapText="1"/>
    </xf>
    <xf numFmtId="14" fontId="38" fillId="0" borderId="13" xfId="29" applyNumberFormat="1" applyFont="1" applyBorder="1" applyAlignment="1">
      <alignment horizontal="center" vertical="center" wrapText="1"/>
    </xf>
    <xf numFmtId="0" fontId="35" fillId="0" borderId="5" xfId="29" applyFont="1" applyBorder="1" applyAlignment="1">
      <alignment horizontal="center" vertical="center" wrapText="1"/>
    </xf>
    <xf numFmtId="0" fontId="41" fillId="27" borderId="1" xfId="29" applyFont="1" applyFill="1" applyBorder="1" applyAlignment="1">
      <alignment horizontal="center" vertical="center" wrapText="1"/>
    </xf>
    <xf numFmtId="0" fontId="41" fillId="27" borderId="5" xfId="29" applyFont="1" applyFill="1" applyBorder="1" applyAlignment="1">
      <alignment horizontal="center" vertical="center" wrapText="1"/>
    </xf>
    <xf numFmtId="14" fontId="35" fillId="0" borderId="1" xfId="29" applyNumberFormat="1" applyFont="1" applyBorder="1" applyAlignment="1">
      <alignment horizontal="center" vertical="center" wrapText="1"/>
    </xf>
    <xf numFmtId="14" fontId="35" fillId="0" borderId="9" xfId="29" applyNumberFormat="1" applyFont="1" applyBorder="1" applyAlignment="1">
      <alignment horizontal="center" vertical="center" wrapText="1"/>
    </xf>
    <xf numFmtId="14" fontId="35" fillId="0" borderId="6" xfId="29" applyNumberFormat="1" applyFont="1" applyBorder="1" applyAlignment="1">
      <alignment horizontal="center" vertical="center" wrapText="1"/>
    </xf>
    <xf numFmtId="14" fontId="35" fillId="0" borderId="8" xfId="29" applyNumberFormat="1" applyFont="1" applyBorder="1" applyAlignment="1">
      <alignment horizontal="center" vertical="center" wrapText="1"/>
    </xf>
    <xf numFmtId="0" fontId="41" fillId="27" borderId="6" xfId="29" applyFont="1" applyFill="1" applyBorder="1" applyAlignment="1">
      <alignment horizontal="center" vertical="center" wrapText="1"/>
    </xf>
    <xf numFmtId="0" fontId="35" fillId="0" borderId="13" xfId="29" applyFont="1" applyBorder="1" applyAlignment="1">
      <alignment horizontal="center" vertical="center" wrapText="1"/>
    </xf>
    <xf numFmtId="0" fontId="98" fillId="0" borderId="38" xfId="0" applyFont="1" applyBorder="1" applyAlignment="1">
      <alignment horizontal="left" vertical="center" wrapText="1"/>
    </xf>
    <xf numFmtId="0" fontId="98" fillId="0" borderId="39" xfId="0" applyFont="1" applyBorder="1" applyAlignment="1">
      <alignment horizontal="left" vertical="center" wrapText="1"/>
    </xf>
    <xf numFmtId="0" fontId="98" fillId="0" borderId="20" xfId="0" applyFont="1" applyBorder="1" applyAlignment="1">
      <alignment horizontal="left" vertical="center" wrapText="1"/>
    </xf>
    <xf numFmtId="0" fontId="98" fillId="0" borderId="3" xfId="0" applyFont="1" applyBorder="1" applyAlignment="1">
      <alignment horizontal="left" vertical="center" wrapText="1"/>
    </xf>
    <xf numFmtId="0" fontId="98" fillId="0" borderId="42" xfId="0" applyFont="1" applyBorder="1" applyAlignment="1">
      <alignment horizontal="left" vertical="center" wrapText="1"/>
    </xf>
    <xf numFmtId="0" fontId="98" fillId="0" borderId="22" xfId="0" applyFont="1" applyBorder="1" applyAlignment="1">
      <alignment horizontal="left" vertical="center" wrapText="1"/>
    </xf>
    <xf numFmtId="0" fontId="41" fillId="49" borderId="1" xfId="29" applyFont="1" applyFill="1" applyBorder="1" applyAlignment="1">
      <alignment horizontal="center" vertical="center" wrapText="1"/>
    </xf>
    <xf numFmtId="0" fontId="41" fillId="49" borderId="5" xfId="29" applyFont="1" applyFill="1" applyBorder="1" applyAlignment="1">
      <alignment horizontal="center" vertical="center" wrapText="1"/>
    </xf>
    <xf numFmtId="0" fontId="35" fillId="0" borderId="9" xfId="29" applyFont="1" applyBorder="1" applyAlignment="1">
      <alignment horizontal="center" vertical="center" wrapText="1"/>
    </xf>
    <xf numFmtId="0" fontId="98" fillId="0" borderId="9" xfId="0" applyFont="1" applyBorder="1" applyAlignment="1">
      <alignment horizontal="left" vertical="center" wrapText="1"/>
    </xf>
    <xf numFmtId="0" fontId="98" fillId="0" borderId="35" xfId="0" applyFont="1" applyBorder="1" applyAlignment="1">
      <alignment horizontal="left" vertical="center" wrapText="1"/>
    </xf>
    <xf numFmtId="0" fontId="41" fillId="49" borderId="6" xfId="29" applyFont="1" applyFill="1" applyBorder="1" applyAlignment="1">
      <alignment horizontal="center" vertical="center" wrapText="1"/>
    </xf>
    <xf numFmtId="14" fontId="38" fillId="0" borderId="1" xfId="29" applyNumberFormat="1" applyFont="1" applyBorder="1" applyAlignment="1">
      <alignment horizontal="center" vertical="center"/>
    </xf>
    <xf numFmtId="14" fontId="38" fillId="0" borderId="5" xfId="29" applyNumberFormat="1" applyFont="1" applyBorder="1" applyAlignment="1">
      <alignment horizontal="center" vertical="center"/>
    </xf>
    <xf numFmtId="14" fontId="38" fillId="0" borderId="9" xfId="29" applyNumberFormat="1" applyFont="1" applyBorder="1" applyAlignment="1">
      <alignment horizontal="center" vertical="center"/>
    </xf>
    <xf numFmtId="14" fontId="38" fillId="0" borderId="13" xfId="29" applyNumberFormat="1" applyFont="1" applyBorder="1" applyAlignment="1">
      <alignment horizontal="center" vertical="center"/>
    </xf>
    <xf numFmtId="0" fontId="12" fillId="0" borderId="1" xfId="0" applyFont="1" applyBorder="1" applyAlignment="1">
      <alignment horizontal="center" vertical="center" wrapText="1"/>
    </xf>
    <xf numFmtId="0" fontId="0" fillId="0" borderId="5" xfId="0" applyBorder="1" applyAlignment="1">
      <alignment horizontal="center" vertical="center" wrapText="1"/>
    </xf>
    <xf numFmtId="0" fontId="36" fillId="44" borderId="1" xfId="29" applyFont="1" applyFill="1" applyBorder="1" applyAlignment="1">
      <alignment horizontal="center" vertical="center" wrapText="1"/>
    </xf>
    <xf numFmtId="0" fontId="36" fillId="44" borderId="5" xfId="29" applyFont="1" applyFill="1" applyBorder="1" applyAlignment="1">
      <alignment horizontal="center" vertical="center" wrapText="1"/>
    </xf>
    <xf numFmtId="0" fontId="98" fillId="51" borderId="1" xfId="0" applyFont="1" applyFill="1" applyBorder="1" applyAlignment="1">
      <alignment horizontal="left" vertical="center" wrapText="1"/>
    </xf>
    <xf numFmtId="0" fontId="98" fillId="0" borderId="6" xfId="29" applyFont="1" applyBorder="1" applyAlignment="1">
      <alignment horizontal="left" vertical="center" wrapText="1"/>
    </xf>
    <xf numFmtId="0" fontId="98" fillId="0" borderId="8" xfId="29" applyFont="1" applyBorder="1" applyAlignment="1">
      <alignment horizontal="left" vertical="center" wrapText="1"/>
    </xf>
    <xf numFmtId="14" fontId="38" fillId="0" borderId="6" xfId="29" applyNumberFormat="1" applyFont="1" applyBorder="1" applyAlignment="1">
      <alignment horizontal="center" vertical="center"/>
    </xf>
    <xf numFmtId="14" fontId="38" fillId="0" borderId="8" xfId="29" applyNumberFormat="1" applyFont="1" applyBorder="1" applyAlignment="1">
      <alignment horizontal="center" vertical="center"/>
    </xf>
    <xf numFmtId="0" fontId="98" fillId="0" borderId="43" xfId="29" applyFont="1" applyBorder="1" applyAlignment="1">
      <alignment horizontal="left" vertical="center" wrapText="1"/>
    </xf>
    <xf numFmtId="0" fontId="98" fillId="51" borderId="6" xfId="0" applyFont="1" applyFill="1" applyBorder="1" applyAlignment="1">
      <alignment horizontal="left" vertical="center" wrapText="1"/>
    </xf>
    <xf numFmtId="0" fontId="26" fillId="43" borderId="28" xfId="29" applyFont="1" applyFill="1" applyBorder="1" applyAlignment="1">
      <alignment horizontal="center" vertical="center" wrapText="1"/>
    </xf>
    <xf numFmtId="0" fontId="26" fillId="43" borderId="74" xfId="29" applyFont="1" applyFill="1" applyBorder="1" applyAlignment="1">
      <alignment horizontal="center" vertical="center" wrapText="1"/>
    </xf>
    <xf numFmtId="0" fontId="34" fillId="43" borderId="40" xfId="29" applyFont="1" applyFill="1" applyBorder="1" applyAlignment="1">
      <alignment horizontal="center" vertical="center" wrapText="1"/>
    </xf>
    <xf numFmtId="0" fontId="34" fillId="43" borderId="86" xfId="29" applyFont="1" applyFill="1" applyBorder="1" applyAlignment="1">
      <alignment horizontal="center" vertical="center" wrapText="1"/>
    </xf>
    <xf numFmtId="0" fontId="36" fillId="44" borderId="6" xfId="29" applyFont="1" applyFill="1" applyBorder="1" applyAlignment="1">
      <alignment horizontal="center" vertical="center" wrapText="1"/>
    </xf>
    <xf numFmtId="0" fontId="26" fillId="42" borderId="28" xfId="29" applyFont="1" applyFill="1" applyBorder="1" applyAlignment="1">
      <alignment horizontal="center" vertical="center" wrapText="1"/>
    </xf>
    <xf numFmtId="0" fontId="26" fillId="43" borderId="28" xfId="29" applyFont="1" applyFill="1" applyBorder="1" applyAlignment="1">
      <alignment horizontal="center" vertical="center"/>
    </xf>
    <xf numFmtId="0" fontId="26" fillId="43" borderId="74" xfId="29" applyFont="1" applyFill="1" applyBorder="1" applyAlignment="1">
      <alignment horizontal="center" vertical="center"/>
    </xf>
    <xf numFmtId="9" fontId="97" fillId="41" borderId="85" xfId="29" applyNumberFormat="1" applyFont="1" applyFill="1" applyBorder="1" applyAlignment="1">
      <alignment horizontal="center" vertical="center" wrapText="1"/>
    </xf>
    <xf numFmtId="9" fontId="97" fillId="41" borderId="16" xfId="29" applyNumberFormat="1" applyFont="1" applyFill="1" applyBorder="1" applyAlignment="1">
      <alignment horizontal="center" vertical="center" wrapText="1"/>
    </xf>
    <xf numFmtId="9" fontId="97" fillId="41" borderId="48" xfId="29" applyNumberFormat="1" applyFont="1" applyFill="1" applyBorder="1" applyAlignment="1">
      <alignment horizontal="center" vertical="center" wrapText="1"/>
    </xf>
    <xf numFmtId="9" fontId="97" fillId="41" borderId="40" xfId="29" applyNumberFormat="1" applyFont="1" applyFill="1" applyBorder="1" applyAlignment="1">
      <alignment horizontal="center" vertical="center" wrapText="1"/>
    </xf>
    <xf numFmtId="9" fontId="97" fillId="41" borderId="0" xfId="29" applyNumberFormat="1" applyFont="1" applyFill="1" applyAlignment="1">
      <alignment horizontal="center" vertical="center" wrapText="1"/>
    </xf>
    <xf numFmtId="9" fontId="97" fillId="41" borderId="41" xfId="29" applyNumberFormat="1" applyFont="1" applyFill="1" applyBorder="1" applyAlignment="1">
      <alignment horizontal="center" vertical="center" wrapText="1"/>
    </xf>
    <xf numFmtId="9" fontId="97" fillId="41" borderId="91" xfId="29" applyNumberFormat="1" applyFont="1" applyFill="1" applyBorder="1" applyAlignment="1">
      <alignment horizontal="center" vertical="center" wrapText="1"/>
    </xf>
    <xf numFmtId="9" fontId="97" fillId="41" borderId="24" xfId="29" applyNumberFormat="1" applyFont="1" applyFill="1" applyBorder="1" applyAlignment="1">
      <alignment horizontal="center" vertical="center" wrapText="1"/>
    </xf>
    <xf numFmtId="0" fontId="26" fillId="28" borderId="75" xfId="29" applyFont="1" applyFill="1" applyBorder="1" applyAlignment="1">
      <alignment horizontal="center" vertical="center" wrapText="1"/>
    </xf>
    <xf numFmtId="0" fontId="26" fillId="28" borderId="11" xfId="29" applyFont="1" applyFill="1" applyBorder="1" applyAlignment="1">
      <alignment horizontal="center" vertical="center" wrapText="1"/>
    </xf>
    <xf numFmtId="9" fontId="30" fillId="35" borderId="17" xfId="29" applyNumberFormat="1" applyFont="1" applyFill="1" applyBorder="1" applyAlignment="1">
      <alignment horizontal="center" vertical="center" wrapText="1"/>
    </xf>
    <xf numFmtId="9" fontId="30" fillId="35" borderId="19" xfId="29" applyNumberFormat="1" applyFont="1" applyFill="1" applyBorder="1" applyAlignment="1">
      <alignment horizontal="center" vertical="center" wrapText="1"/>
    </xf>
    <xf numFmtId="0" fontId="26" fillId="38" borderId="93" xfId="29" applyFont="1" applyFill="1" applyBorder="1" applyAlignment="1">
      <alignment horizontal="center" vertical="center" wrapText="1"/>
    </xf>
    <xf numFmtId="0" fontId="26" fillId="38" borderId="96" xfId="29" applyFont="1" applyFill="1" applyBorder="1" applyAlignment="1">
      <alignment horizontal="center" vertical="center" wrapText="1"/>
    </xf>
    <xf numFmtId="0" fontId="30" fillId="35" borderId="73" xfId="29" applyFont="1" applyFill="1" applyBorder="1" applyAlignment="1">
      <alignment horizontal="center" vertical="center" wrapText="1"/>
    </xf>
    <xf numFmtId="0" fontId="30" fillId="35" borderId="83" xfId="29" applyFont="1" applyFill="1" applyBorder="1" applyAlignment="1">
      <alignment horizontal="center" vertical="center" wrapText="1"/>
    </xf>
    <xf numFmtId="0" fontId="33" fillId="42" borderId="76" xfId="29" applyFont="1" applyFill="1" applyBorder="1" applyAlignment="1">
      <alignment horizontal="center" vertical="center" wrapText="1"/>
    </xf>
    <xf numFmtId="16" fontId="31" fillId="30" borderId="45" xfId="29" applyNumberFormat="1" applyFont="1" applyFill="1" applyBorder="1" applyAlignment="1">
      <alignment horizontal="center" vertical="center" wrapText="1"/>
    </xf>
    <xf numFmtId="16" fontId="31" fillId="30" borderId="28" xfId="29" applyNumberFormat="1" applyFont="1" applyFill="1" applyBorder="1" applyAlignment="1">
      <alignment horizontal="center" vertical="center" wrapText="1"/>
    </xf>
    <xf numFmtId="16" fontId="31" fillId="30" borderId="74" xfId="29" applyNumberFormat="1" applyFont="1" applyFill="1" applyBorder="1" applyAlignment="1">
      <alignment horizontal="center" vertical="center" wrapText="1"/>
    </xf>
    <xf numFmtId="16" fontId="31" fillId="29" borderId="20" xfId="29" applyNumberFormat="1" applyFont="1" applyFill="1" applyBorder="1" applyAlignment="1">
      <alignment horizontal="center" vertical="center" wrapText="1"/>
    </xf>
    <xf numFmtId="16" fontId="31" fillId="29" borderId="41" xfId="29" applyNumberFormat="1" applyFont="1" applyFill="1" applyBorder="1" applyAlignment="1">
      <alignment horizontal="center" vertical="center" wrapText="1"/>
    </xf>
    <xf numFmtId="16" fontId="31" fillId="29" borderId="22" xfId="29" applyNumberFormat="1" applyFont="1" applyFill="1" applyBorder="1" applyAlignment="1">
      <alignment horizontal="center" vertical="center" wrapText="1"/>
    </xf>
    <xf numFmtId="16" fontId="31" fillId="29" borderId="5" xfId="29" applyNumberFormat="1" applyFont="1" applyFill="1" applyBorder="1" applyAlignment="1">
      <alignment horizontal="center" vertical="center" wrapText="1"/>
    </xf>
    <xf numFmtId="16" fontId="31" fillId="29" borderId="28" xfId="29" applyNumberFormat="1" applyFont="1" applyFill="1" applyBorder="1" applyAlignment="1">
      <alignment horizontal="center" vertical="center" wrapText="1"/>
    </xf>
    <xf numFmtId="16" fontId="31" fillId="29" borderId="2" xfId="29" applyNumberFormat="1" applyFont="1" applyFill="1" applyBorder="1" applyAlignment="1">
      <alignment horizontal="center" vertical="center" wrapText="1"/>
    </xf>
    <xf numFmtId="16" fontId="31" fillId="29" borderId="38" xfId="29" applyNumberFormat="1" applyFont="1" applyFill="1" applyBorder="1" applyAlignment="1">
      <alignment horizontal="center" vertical="center" wrapText="1"/>
    </xf>
    <xf numFmtId="16" fontId="31" fillId="29" borderId="40" xfId="29" applyNumberFormat="1" applyFont="1" applyFill="1" applyBorder="1" applyAlignment="1">
      <alignment horizontal="center" vertical="center" wrapText="1"/>
    </xf>
    <xf numFmtId="16" fontId="31" fillId="29" borderId="3" xfId="29" applyNumberFormat="1" applyFont="1" applyFill="1" applyBorder="1" applyAlignment="1">
      <alignment horizontal="center" vertical="center" wrapText="1"/>
    </xf>
    <xf numFmtId="9" fontId="97" fillId="41" borderId="47" xfId="29" applyNumberFormat="1" applyFont="1" applyFill="1" applyBorder="1" applyAlignment="1">
      <alignment horizontal="center" vertical="center" wrapText="1"/>
    </xf>
    <xf numFmtId="9" fontId="97" fillId="41" borderId="49" xfId="29" applyNumberFormat="1" applyFont="1" applyFill="1" applyBorder="1" applyAlignment="1">
      <alignment horizontal="center" vertical="center" wrapText="1"/>
    </xf>
    <xf numFmtId="16" fontId="31" fillId="31" borderId="45" xfId="29" applyNumberFormat="1" applyFont="1" applyFill="1" applyBorder="1" applyAlignment="1">
      <alignment horizontal="center" vertical="center" wrapText="1"/>
    </xf>
    <xf numFmtId="16" fontId="31" fillId="31" borderId="28" xfId="29" applyNumberFormat="1" applyFont="1" applyFill="1" applyBorder="1" applyAlignment="1">
      <alignment horizontal="center" vertical="center" wrapText="1"/>
    </xf>
    <xf numFmtId="16" fontId="31" fillId="31" borderId="74" xfId="29" applyNumberFormat="1" applyFont="1" applyFill="1" applyBorder="1" applyAlignment="1">
      <alignment horizontal="center" vertical="center" wrapText="1"/>
    </xf>
    <xf numFmtId="16" fontId="31" fillId="30" borderId="48" xfId="29" applyNumberFormat="1" applyFont="1" applyFill="1" applyBorder="1" applyAlignment="1">
      <alignment horizontal="center" vertical="center" wrapText="1"/>
    </xf>
    <xf numFmtId="16" fontId="31" fillId="30" borderId="41" xfId="29" applyNumberFormat="1" applyFont="1" applyFill="1" applyBorder="1" applyAlignment="1">
      <alignment horizontal="center" vertical="center" wrapText="1"/>
    </xf>
    <xf numFmtId="16" fontId="31" fillId="30" borderId="78" xfId="29" applyNumberFormat="1" applyFont="1" applyFill="1" applyBorder="1" applyAlignment="1">
      <alignment horizontal="center" vertical="center" wrapText="1"/>
    </xf>
    <xf numFmtId="16" fontId="31" fillId="30" borderId="85" xfId="29" applyNumberFormat="1" applyFont="1" applyFill="1" applyBorder="1" applyAlignment="1">
      <alignment horizontal="center" vertical="center" wrapText="1"/>
    </xf>
    <xf numFmtId="16" fontId="31" fillId="30" borderId="40" xfId="29" applyNumberFormat="1" applyFont="1" applyFill="1" applyBorder="1" applyAlignment="1">
      <alignment horizontal="center" vertical="center" wrapText="1"/>
    </xf>
    <xf numFmtId="16" fontId="31" fillId="30" borderId="86" xfId="29" applyNumberFormat="1" applyFont="1" applyFill="1" applyBorder="1" applyAlignment="1">
      <alignment horizontal="center" vertical="center" wrapText="1"/>
    </xf>
    <xf numFmtId="16" fontId="31" fillId="31" borderId="129" xfId="29" applyNumberFormat="1" applyFont="1" applyFill="1" applyBorder="1" applyAlignment="1">
      <alignment horizontal="center" vertical="center" wrapText="1"/>
    </xf>
    <xf numFmtId="16" fontId="31" fillId="31" borderId="132" xfId="29" applyNumberFormat="1" applyFont="1" applyFill="1" applyBorder="1" applyAlignment="1">
      <alignment horizontal="center" vertical="center" wrapText="1"/>
    </xf>
    <xf numFmtId="16" fontId="31" fillId="31" borderId="134" xfId="29" applyNumberFormat="1" applyFont="1" applyFill="1" applyBorder="1" applyAlignment="1">
      <alignment horizontal="center" vertical="center" wrapText="1"/>
    </xf>
    <xf numFmtId="16" fontId="31" fillId="31" borderId="130" xfId="29" applyNumberFormat="1" applyFont="1" applyFill="1" applyBorder="1" applyAlignment="1">
      <alignment horizontal="center" vertical="center" wrapText="1"/>
    </xf>
    <xf numFmtId="16" fontId="31" fillId="31" borderId="131" xfId="29" applyNumberFormat="1" applyFont="1" applyFill="1" applyBorder="1" applyAlignment="1">
      <alignment horizontal="center" vertical="center" wrapText="1"/>
    </xf>
    <xf numFmtId="16" fontId="31" fillId="31" borderId="133" xfId="29" applyNumberFormat="1" applyFont="1" applyFill="1" applyBorder="1" applyAlignment="1">
      <alignment horizontal="center" vertical="center" wrapText="1"/>
    </xf>
    <xf numFmtId="16" fontId="31" fillId="31" borderId="135" xfId="29" applyNumberFormat="1" applyFont="1" applyFill="1" applyBorder="1" applyAlignment="1">
      <alignment horizontal="center" vertical="center" wrapText="1"/>
    </xf>
    <xf numFmtId="16" fontId="31" fillId="29" borderId="130" xfId="29" applyNumberFormat="1" applyFont="1" applyFill="1" applyBorder="1" applyAlignment="1">
      <alignment horizontal="center" vertical="center" wrapText="1"/>
    </xf>
    <xf numFmtId="16" fontId="31" fillId="29" borderId="74" xfId="29" applyNumberFormat="1" applyFont="1" applyFill="1" applyBorder="1" applyAlignment="1">
      <alignment horizontal="center" vertical="center" wrapText="1"/>
    </xf>
    <xf numFmtId="16" fontId="31" fillId="29" borderId="131" xfId="29" applyNumberFormat="1" applyFont="1" applyFill="1" applyBorder="1" applyAlignment="1">
      <alignment horizontal="center" vertical="center" wrapText="1"/>
    </xf>
    <xf numFmtId="16" fontId="31" fillId="29" borderId="133" xfId="29" applyNumberFormat="1" applyFont="1" applyFill="1" applyBorder="1" applyAlignment="1">
      <alignment horizontal="center" vertical="center" wrapText="1"/>
    </xf>
    <xf numFmtId="16" fontId="31" fillId="29" borderId="135" xfId="29" applyNumberFormat="1" applyFont="1" applyFill="1" applyBorder="1" applyAlignment="1">
      <alignment horizontal="center" vertical="center" wrapText="1"/>
    </xf>
    <xf numFmtId="16" fontId="31" fillId="29" borderId="129" xfId="29" applyNumberFormat="1" applyFont="1" applyFill="1" applyBorder="1" applyAlignment="1">
      <alignment horizontal="center" vertical="center" wrapText="1"/>
    </xf>
    <xf numFmtId="16" fontId="31" fillId="29" borderId="132" xfId="29" applyNumberFormat="1" applyFont="1" applyFill="1" applyBorder="1" applyAlignment="1">
      <alignment horizontal="center" vertical="center" wrapText="1"/>
    </xf>
    <xf numFmtId="16" fontId="31" fillId="29" borderId="134" xfId="29" applyNumberFormat="1" applyFont="1" applyFill="1" applyBorder="1" applyAlignment="1">
      <alignment horizontal="center" vertical="center" wrapText="1"/>
    </xf>
    <xf numFmtId="0" fontId="30" fillId="36" borderId="1" xfId="29" applyFont="1" applyFill="1" applyBorder="1" applyAlignment="1">
      <alignment horizontal="center" vertical="center" wrapText="1"/>
    </xf>
    <xf numFmtId="0" fontId="30" fillId="36" borderId="4" xfId="29" applyFont="1" applyFill="1" applyBorder="1" applyAlignment="1">
      <alignment horizontal="center" vertical="center" wrapText="1"/>
    </xf>
    <xf numFmtId="0" fontId="26" fillId="38" borderId="86" xfId="29" applyFont="1" applyFill="1" applyBorder="1" applyAlignment="1">
      <alignment horizontal="center" vertical="center" wrapText="1"/>
    </xf>
    <xf numFmtId="0" fontId="26" fillId="38" borderId="92" xfId="29" applyFont="1" applyFill="1" applyBorder="1" applyAlignment="1">
      <alignment horizontal="center" vertical="center" wrapText="1"/>
    </xf>
    <xf numFmtId="0" fontId="27" fillId="30" borderId="18" xfId="29" applyFont="1" applyFill="1" applyBorder="1" applyAlignment="1">
      <alignment horizontal="center" vertical="center"/>
    </xf>
    <xf numFmtId="9" fontId="95" fillId="33" borderId="23" xfId="29" applyNumberFormat="1" applyFont="1" applyFill="1" applyBorder="1" applyAlignment="1">
      <alignment horizontal="center" vertical="center" wrapText="1"/>
    </xf>
    <xf numFmtId="9" fontId="95" fillId="33" borderId="1" xfId="29" applyNumberFormat="1" applyFont="1" applyFill="1" applyBorder="1" applyAlignment="1">
      <alignment horizontal="center" vertical="center" wrapText="1"/>
    </xf>
    <xf numFmtId="0" fontId="27" fillId="34" borderId="47" xfId="29" applyFont="1" applyFill="1" applyBorder="1" applyAlignment="1">
      <alignment horizontal="center" vertical="center"/>
    </xf>
    <xf numFmtId="0" fontId="27" fillId="34" borderId="16" xfId="29" applyFont="1" applyFill="1" applyBorder="1" applyAlignment="1">
      <alignment horizontal="center" vertical="center"/>
    </xf>
    <xf numFmtId="0" fontId="27" fillId="34" borderId="91" xfId="29" applyFont="1" applyFill="1" applyBorder="1" applyAlignment="1">
      <alignment horizontal="center" vertical="center"/>
    </xf>
    <xf numFmtId="0" fontId="27" fillId="29" borderId="49" xfId="29" applyFont="1" applyFill="1" applyBorder="1" applyAlignment="1">
      <alignment horizontal="center" vertical="center"/>
    </xf>
    <xf numFmtId="0" fontId="27" fillId="29" borderId="0" xfId="29" applyFont="1" applyFill="1" applyAlignment="1">
      <alignment horizontal="center" vertical="center"/>
    </xf>
    <xf numFmtId="0" fontId="27" fillId="29" borderId="42" xfId="29" applyFont="1" applyFill="1" applyBorder="1" applyAlignment="1">
      <alignment horizontal="center" vertical="center"/>
    </xf>
    <xf numFmtId="0" fontId="27" fillId="29" borderId="22" xfId="29" applyFont="1" applyFill="1" applyBorder="1" applyAlignment="1">
      <alignment horizontal="center" vertical="center"/>
    </xf>
    <xf numFmtId="9" fontId="96" fillId="35" borderId="38" xfId="29" applyNumberFormat="1" applyFont="1" applyFill="1" applyBorder="1" applyAlignment="1">
      <alignment horizontal="center" vertical="center" wrapText="1"/>
    </xf>
    <xf numFmtId="9" fontId="96" fillId="35" borderId="39" xfId="29" applyNumberFormat="1" applyFont="1" applyFill="1" applyBorder="1" applyAlignment="1">
      <alignment horizontal="center" vertical="center" wrapText="1"/>
    </xf>
    <xf numFmtId="9" fontId="96" fillId="35" borderId="20" xfId="29" applyNumberFormat="1" applyFont="1" applyFill="1" applyBorder="1" applyAlignment="1">
      <alignment horizontal="center" vertical="center" wrapText="1"/>
    </xf>
    <xf numFmtId="0" fontId="27" fillId="31" borderId="18" xfId="29" applyFont="1" applyFill="1" applyBorder="1" applyAlignment="1">
      <alignment horizontal="center" vertical="center"/>
    </xf>
    <xf numFmtId="0" fontId="25" fillId="0" borderId="38" xfId="29" applyFont="1" applyBorder="1" applyAlignment="1">
      <alignment horizontal="center" vertical="center"/>
    </xf>
    <xf numFmtId="0" fontId="25" fillId="0" borderId="39" xfId="29" applyFont="1" applyBorder="1" applyAlignment="1">
      <alignment horizontal="center" vertical="center"/>
    </xf>
    <xf numFmtId="0" fontId="25" fillId="0" borderId="20" xfId="29" applyFont="1" applyBorder="1" applyAlignment="1">
      <alignment horizontal="center" vertical="center"/>
    </xf>
    <xf numFmtId="0" fontId="25" fillId="0" borderId="40" xfId="29" applyFont="1" applyBorder="1" applyAlignment="1">
      <alignment horizontal="center" vertical="center"/>
    </xf>
    <xf numFmtId="0" fontId="25" fillId="0" borderId="0" xfId="29" applyFont="1" applyAlignment="1">
      <alignment horizontal="center" vertical="center"/>
    </xf>
    <xf numFmtId="0" fontId="25" fillId="0" borderId="41" xfId="29" applyFont="1" applyBorder="1" applyAlignment="1">
      <alignment horizontal="center" vertical="center"/>
    </xf>
    <xf numFmtId="0" fontId="55" fillId="26" borderId="38" xfId="29" applyFont="1" applyFill="1" applyBorder="1" applyAlignment="1">
      <alignment horizontal="center" vertical="center"/>
    </xf>
    <xf numFmtId="0" fontId="55" fillId="26" borderId="39" xfId="29" applyFont="1" applyFill="1" applyBorder="1" applyAlignment="1">
      <alignment horizontal="center" vertical="center"/>
    </xf>
    <xf numFmtId="0" fontId="55" fillId="26" borderId="20" xfId="29" applyFont="1" applyFill="1" applyBorder="1" applyAlignment="1">
      <alignment horizontal="center" vertical="center"/>
    </xf>
    <xf numFmtId="0" fontId="55" fillId="26" borderId="40" xfId="29" applyFont="1" applyFill="1" applyBorder="1" applyAlignment="1">
      <alignment horizontal="center" vertical="center"/>
    </xf>
    <xf numFmtId="0" fontId="55" fillId="26" borderId="0" xfId="29" applyFont="1" applyFill="1" applyAlignment="1">
      <alignment horizontal="center" vertical="center"/>
    </xf>
    <xf numFmtId="0" fontId="55" fillId="26" borderId="41" xfId="29" applyFont="1" applyFill="1" applyBorder="1" applyAlignment="1">
      <alignment horizontal="center" vertical="center"/>
    </xf>
    <xf numFmtId="0" fontId="94" fillId="27" borderId="97" xfId="29" applyFont="1" applyFill="1" applyBorder="1" applyAlignment="1">
      <alignment horizontal="center" vertical="center"/>
    </xf>
    <xf numFmtId="0" fontId="94" fillId="27" borderId="98" xfId="29" applyFont="1" applyFill="1" applyBorder="1" applyAlignment="1">
      <alignment horizontal="center" vertical="center"/>
    </xf>
    <xf numFmtId="0" fontId="94" fillId="27" borderId="99" xfId="29" applyFont="1" applyFill="1" applyBorder="1" applyAlignment="1">
      <alignment horizontal="center" vertical="center"/>
    </xf>
    <xf numFmtId="0" fontId="94" fillId="27" borderId="40" xfId="29" applyFont="1" applyFill="1" applyBorder="1" applyAlignment="1">
      <alignment horizontal="center" vertical="center"/>
    </xf>
    <xf numFmtId="0" fontId="94" fillId="27" borderId="0" xfId="29" applyFont="1" applyFill="1" applyAlignment="1">
      <alignment horizontal="center" vertical="center"/>
    </xf>
    <xf numFmtId="0" fontId="94" fillId="27" borderId="100" xfId="29" applyFont="1" applyFill="1" applyBorder="1" applyAlignment="1">
      <alignment horizontal="center" vertical="center"/>
    </xf>
    <xf numFmtId="0" fontId="87" fillId="28" borderId="17" xfId="29" applyFont="1" applyFill="1" applyBorder="1" applyAlignment="1">
      <alignment horizontal="center" vertical="center"/>
    </xf>
    <xf numFmtId="0" fontId="87" fillId="28" borderId="18" xfId="29" applyFont="1" applyFill="1" applyBorder="1" applyAlignment="1">
      <alignment horizontal="center" vertical="center"/>
    </xf>
    <xf numFmtId="0" fontId="87" fillId="28" borderId="19" xfId="29" applyFont="1" applyFill="1" applyBorder="1" applyAlignment="1">
      <alignment horizontal="center" vertical="center"/>
    </xf>
    <xf numFmtId="0" fontId="27" fillId="29" borderId="17" xfId="29" applyFont="1" applyFill="1" applyBorder="1" applyAlignment="1">
      <alignment horizontal="center" vertical="center"/>
    </xf>
    <xf numFmtId="0" fontId="27" fillId="29" borderId="18" xfId="29" applyFont="1" applyFill="1" applyBorder="1" applyAlignment="1">
      <alignment horizontal="center" vertical="center"/>
    </xf>
    <xf numFmtId="0" fontId="50" fillId="21" borderId="125" xfId="0" applyFont="1" applyFill="1" applyBorder="1" applyAlignment="1">
      <alignment horizontal="center" vertical="center" wrapText="1"/>
    </xf>
    <xf numFmtId="0" fontId="50" fillId="21" borderId="63" xfId="0" applyFont="1" applyFill="1" applyBorder="1" applyAlignment="1">
      <alignment horizontal="center" vertical="center" wrapText="1"/>
    </xf>
    <xf numFmtId="0" fontId="26" fillId="22" borderId="4" xfId="0" applyFont="1" applyFill="1" applyBorder="1" applyAlignment="1">
      <alignment horizontal="center" vertical="center"/>
    </xf>
    <xf numFmtId="0" fontId="26" fillId="22" borderId="25" xfId="0" applyFont="1" applyFill="1" applyBorder="1" applyAlignment="1">
      <alignment horizontal="center" vertical="center"/>
    </xf>
    <xf numFmtId="0" fontId="28" fillId="0" borderId="4" xfId="0" applyFont="1" applyBorder="1" applyAlignment="1">
      <alignment horizontal="center" vertical="center"/>
    </xf>
    <xf numFmtId="0" fontId="28" fillId="0" borderId="23" xfId="0" applyFont="1" applyBorder="1" applyAlignment="1">
      <alignment horizontal="center" vertical="center"/>
    </xf>
    <xf numFmtId="0" fontId="28" fillId="0" borderId="4" xfId="0" applyFont="1" applyBorder="1" applyAlignment="1">
      <alignment horizontal="center" vertical="center" wrapText="1"/>
    </xf>
    <xf numFmtId="0" fontId="28" fillId="0" borderId="23" xfId="0" applyFont="1" applyBorder="1" applyAlignment="1">
      <alignment horizontal="center" vertical="center" wrapText="1"/>
    </xf>
    <xf numFmtId="0" fontId="45" fillId="0" borderId="0" xfId="0" applyFont="1" applyAlignment="1" applyProtection="1">
      <alignment horizontal="center" vertical="center" wrapText="1"/>
      <protection hidden="1"/>
    </xf>
    <xf numFmtId="0" fontId="46" fillId="0" borderId="0" xfId="0" applyFont="1" applyAlignment="1" applyProtection="1">
      <alignment horizontal="center" vertical="center" wrapText="1"/>
      <protection hidden="1"/>
    </xf>
    <xf numFmtId="0" fontId="48" fillId="0" borderId="63" xfId="0" applyFont="1" applyBorder="1" applyAlignment="1">
      <alignment horizontal="center" vertical="center" wrapText="1"/>
    </xf>
    <xf numFmtId="0" fontId="48" fillId="0" borderId="63" xfId="0" applyFont="1" applyBorder="1" applyAlignment="1">
      <alignment horizontal="center" vertical="center"/>
    </xf>
    <xf numFmtId="0" fontId="48" fillId="0" borderId="0" xfId="0" applyFont="1" applyAlignment="1">
      <alignment horizontal="center" vertical="center"/>
    </xf>
    <xf numFmtId="0" fontId="50" fillId="21" borderId="123" xfId="0" applyFont="1" applyFill="1" applyBorder="1" applyAlignment="1">
      <alignment horizontal="center" vertical="center" wrapText="1"/>
    </xf>
    <xf numFmtId="0" fontId="50" fillId="21" borderId="124"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50" fillId="52" borderId="1" xfId="0" applyFont="1" applyFill="1" applyBorder="1" applyAlignment="1">
      <alignment horizontal="center" vertical="center" wrapText="1"/>
    </xf>
    <xf numFmtId="0" fontId="49" fillId="0" borderId="5" xfId="0" applyFont="1" applyBorder="1" applyAlignment="1" applyProtection="1">
      <alignment horizontal="center" vertical="center" wrapText="1"/>
      <protection locked="0"/>
    </xf>
    <xf numFmtId="0" fontId="49" fillId="0" borderId="2" xfId="0" applyFont="1" applyBorder="1" applyAlignment="1">
      <alignment horizontal="center" vertical="center" wrapText="1"/>
    </xf>
    <xf numFmtId="0" fontId="45" fillId="0" borderId="0" xfId="0" applyFont="1" applyAlignment="1">
      <alignment horizontal="center" vertical="center" wrapText="1"/>
    </xf>
    <xf numFmtId="0" fontId="47" fillId="0" borderId="0" xfId="0" applyFont="1" applyAlignment="1">
      <alignment horizontal="justify" vertical="center" wrapText="1"/>
    </xf>
    <xf numFmtId="0" fontId="58" fillId="0" borderId="0" xfId="0" applyFont="1" applyAlignment="1">
      <alignment horizontal="center" vertical="center" wrapText="1"/>
    </xf>
    <xf numFmtId="0" fontId="59"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85" fillId="23" borderId="77" xfId="0" applyFont="1" applyFill="1" applyBorder="1" applyAlignment="1">
      <alignment horizontal="center" vertical="center"/>
    </xf>
    <xf numFmtId="0" fontId="85" fillId="23" borderId="32" xfId="0" applyFont="1" applyFill="1" applyBorder="1" applyAlignment="1">
      <alignment horizontal="center" vertical="center"/>
    </xf>
    <xf numFmtId="0" fontId="85" fillId="23" borderId="79" xfId="0" applyFont="1" applyFill="1" applyBorder="1" applyAlignment="1">
      <alignment horizontal="center" vertical="center"/>
    </xf>
    <xf numFmtId="0" fontId="85" fillId="23" borderId="80" xfId="0" applyFont="1" applyFill="1" applyBorder="1" applyAlignment="1">
      <alignment horizontal="center" vertical="center"/>
    </xf>
    <xf numFmtId="0" fontId="85" fillId="23" borderId="82" xfId="0" applyFont="1" applyFill="1" applyBorder="1" applyAlignment="1">
      <alignment horizontal="center" vertical="center"/>
    </xf>
    <xf numFmtId="0" fontId="85" fillId="23" borderId="33" xfId="0" applyFont="1" applyFill="1" applyBorder="1" applyAlignment="1">
      <alignment horizontal="center" vertical="center"/>
    </xf>
    <xf numFmtId="0" fontId="85" fillId="23" borderId="43" xfId="0" applyFont="1" applyFill="1" applyBorder="1" applyAlignment="1">
      <alignment horizontal="center" vertical="center"/>
    </xf>
    <xf numFmtId="0" fontId="85" fillId="23" borderId="46" xfId="0" applyFont="1" applyFill="1" applyBorder="1" applyAlignment="1">
      <alignment horizontal="center" vertical="center"/>
    </xf>
    <xf numFmtId="0" fontId="85" fillId="23" borderId="6" xfId="0" applyFont="1" applyFill="1" applyBorder="1" applyAlignment="1">
      <alignment horizontal="center" vertical="center"/>
    </xf>
    <xf numFmtId="0" fontId="85" fillId="23" borderId="10" xfId="0" applyFont="1" applyFill="1" applyBorder="1" applyAlignment="1">
      <alignment horizontal="center" vertical="center"/>
    </xf>
    <xf numFmtId="0" fontId="85" fillId="23" borderId="6" xfId="0" applyFont="1" applyFill="1" applyBorder="1" applyAlignment="1">
      <alignment horizontal="center" vertical="center" wrapText="1"/>
    </xf>
    <xf numFmtId="0" fontId="85" fillId="23" borderId="1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56" fillId="24" borderId="47" xfId="0" applyFont="1" applyFill="1" applyBorder="1" applyAlignment="1">
      <alignment horizontal="center" vertical="center" wrapText="1"/>
    </xf>
    <xf numFmtId="0" fontId="56" fillId="24" borderId="49" xfId="0" applyFont="1" applyFill="1" applyBorder="1" applyAlignment="1">
      <alignment horizontal="center" vertical="center" wrapText="1"/>
    </xf>
    <xf numFmtId="0" fontId="56" fillId="24" borderId="73" xfId="0" applyFont="1" applyFill="1" applyBorder="1" applyAlignment="1">
      <alignment horizontal="center" vertical="center" wrapText="1"/>
    </xf>
    <xf numFmtId="0" fontId="85" fillId="23" borderId="8" xfId="0" applyFont="1" applyFill="1" applyBorder="1" applyAlignment="1">
      <alignment horizontal="center" vertical="center" wrapText="1"/>
    </xf>
    <xf numFmtId="0" fontId="85" fillId="23" borderId="12" xfId="0" applyFont="1" applyFill="1" applyBorder="1" applyAlignment="1">
      <alignment horizontal="center" vertical="center" wrapText="1"/>
    </xf>
    <xf numFmtId="0" fontId="85" fillId="23" borderId="21" xfId="0" applyFont="1" applyFill="1" applyBorder="1" applyAlignment="1">
      <alignment horizontal="center" vertical="center" wrapText="1"/>
    </xf>
    <xf numFmtId="9" fontId="30" fillId="15" borderId="1" xfId="30" applyFont="1" applyFill="1" applyBorder="1" applyAlignment="1">
      <alignment horizontal="center" vertical="center"/>
    </xf>
    <xf numFmtId="9" fontId="30" fillId="13" borderId="1" xfId="30" applyFont="1" applyFill="1" applyBorder="1" applyAlignment="1">
      <alignment horizontal="center" vertical="center"/>
    </xf>
    <xf numFmtId="0" fontId="28" fillId="0" borderId="1" xfId="18" applyFont="1" applyFill="1" applyBorder="1" applyAlignment="1">
      <alignment horizontal="center" vertical="center"/>
    </xf>
    <xf numFmtId="0" fontId="59" fillId="0" borderId="32" xfId="18" applyFont="1" applyBorder="1" applyAlignment="1">
      <alignment horizontal="left" vertical="top" wrapText="1"/>
    </xf>
    <xf numFmtId="0" fontId="59" fillId="0" borderId="33" xfId="18" applyFont="1" applyBorder="1" applyAlignment="1">
      <alignment horizontal="left" vertical="top" wrapText="1"/>
    </xf>
    <xf numFmtId="0" fontId="59" fillId="0" borderId="34" xfId="18" applyFont="1" applyBorder="1" applyAlignment="1">
      <alignment horizontal="left" vertical="top" wrapText="1"/>
    </xf>
    <xf numFmtId="0" fontId="67" fillId="0" borderId="35" xfId="18" applyFont="1" applyFill="1" applyBorder="1" applyAlignment="1">
      <alignment horizontal="center" vertical="center" wrapText="1"/>
    </xf>
    <xf numFmtId="0" fontId="67" fillId="0" borderId="23" xfId="18" applyFont="1" applyFill="1" applyBorder="1" applyAlignment="1">
      <alignment horizontal="center" vertical="center" wrapText="1"/>
    </xf>
    <xf numFmtId="0" fontId="67" fillId="0" borderId="1" xfId="18" applyFont="1" applyFill="1" applyBorder="1" applyAlignment="1">
      <alignment horizontal="center" vertical="center" wrapText="1"/>
    </xf>
    <xf numFmtId="0" fontId="68" fillId="0" borderId="1" xfId="18" applyFont="1" applyBorder="1" applyAlignment="1">
      <alignment horizontal="left" vertical="center"/>
    </xf>
    <xf numFmtId="0" fontId="28" fillId="0" borderId="1" xfId="18" applyFont="1" applyBorder="1" applyAlignment="1">
      <alignment horizontal="center" vertical="center"/>
    </xf>
    <xf numFmtId="0" fontId="68" fillId="0" borderId="1" xfId="18" applyFont="1" applyBorder="1" applyAlignment="1">
      <alignment horizontal="left" vertical="center" wrapText="1"/>
    </xf>
    <xf numFmtId="0" fontId="51" fillId="14" borderId="36" xfId="18" applyFont="1" applyFill="1" applyBorder="1" applyAlignment="1">
      <alignment horizontal="center" vertical="center"/>
    </xf>
    <xf numFmtId="0" fontId="51" fillId="14" borderId="22" xfId="18" applyFont="1" applyFill="1" applyBorder="1" applyAlignment="1">
      <alignment horizontal="center" vertical="center"/>
    </xf>
    <xf numFmtId="0" fontId="51" fillId="14" borderId="2" xfId="18" applyFont="1" applyFill="1" applyBorder="1" applyAlignment="1">
      <alignment horizontal="center" vertical="center"/>
    </xf>
    <xf numFmtId="0" fontId="51" fillId="14" borderId="37" xfId="18" applyFont="1" applyFill="1" applyBorder="1" applyAlignment="1">
      <alignment horizontal="center" vertical="center"/>
    </xf>
    <xf numFmtId="0" fontId="30" fillId="0" borderId="15" xfId="18" applyFont="1" applyBorder="1" applyAlignment="1">
      <alignment horizontal="center" vertical="center"/>
    </xf>
    <xf numFmtId="0" fontId="30" fillId="0" borderId="23" xfId="18" applyFont="1" applyBorder="1" applyAlignment="1">
      <alignment horizontal="center" vertical="center"/>
    </xf>
    <xf numFmtId="0" fontId="30" fillId="0" borderId="1" xfId="18" applyFont="1" applyBorder="1" applyAlignment="1">
      <alignment horizontal="center" vertical="center"/>
    </xf>
    <xf numFmtId="0" fontId="30" fillId="0" borderId="1" xfId="18" applyFont="1" applyFill="1" applyBorder="1" applyAlignment="1">
      <alignment horizontal="center" vertical="center"/>
    </xf>
    <xf numFmtId="0" fontId="28" fillId="13" borderId="1" xfId="18" applyFont="1" applyFill="1" applyBorder="1" applyAlignment="1">
      <alignment horizontal="center" vertical="center"/>
    </xf>
    <xf numFmtId="0" fontId="28" fillId="13" borderId="9" xfId="18" applyFont="1" applyFill="1" applyBorder="1" applyAlignment="1">
      <alignment horizontal="center" vertical="center"/>
    </xf>
    <xf numFmtId="0" fontId="54" fillId="14" borderId="32" xfId="18" applyFont="1" applyFill="1" applyBorder="1" applyAlignment="1">
      <alignment horizontal="center" vertical="center" wrapText="1"/>
    </xf>
    <xf numFmtId="0" fontId="54" fillId="14" borderId="33" xfId="18" applyFont="1" applyFill="1" applyBorder="1" applyAlignment="1">
      <alignment horizontal="center" vertical="center" wrapText="1"/>
    </xf>
    <xf numFmtId="0" fontId="51" fillId="14" borderId="76" xfId="18" applyFont="1" applyFill="1" applyBorder="1" applyAlignment="1">
      <alignment horizontal="center" vertical="center"/>
    </xf>
    <xf numFmtId="0" fontId="51" fillId="14" borderId="41" xfId="18" applyFont="1" applyFill="1" applyBorder="1" applyAlignment="1">
      <alignment horizontal="center" vertical="center"/>
    </xf>
    <xf numFmtId="0" fontId="51" fillId="14" borderId="28" xfId="18" applyFont="1" applyFill="1" applyBorder="1" applyAlignment="1">
      <alignment horizontal="center" vertical="center"/>
    </xf>
    <xf numFmtId="0" fontId="30" fillId="13" borderId="43" xfId="18" applyFont="1" applyFill="1" applyBorder="1" applyAlignment="1">
      <alignment horizontal="center" vertical="center" wrapText="1"/>
    </xf>
    <xf numFmtId="0" fontId="30" fillId="13" borderId="21" xfId="18" applyFont="1" applyFill="1" applyBorder="1" applyAlignment="1">
      <alignment horizontal="center" vertical="center" wrapText="1"/>
    </xf>
    <xf numFmtId="0" fontId="30" fillId="13" borderId="6" xfId="18" applyFont="1" applyFill="1" applyBorder="1" applyAlignment="1">
      <alignment horizontal="center" vertical="center" wrapText="1"/>
    </xf>
    <xf numFmtId="0" fontId="30" fillId="13" borderId="8" xfId="18" applyFont="1" applyFill="1" applyBorder="1" applyAlignment="1">
      <alignment horizontal="center" vertical="center" wrapText="1"/>
    </xf>
    <xf numFmtId="0" fontId="30" fillId="13" borderId="35" xfId="18" applyFont="1" applyFill="1" applyBorder="1" applyAlignment="1">
      <alignment horizontal="center" vertical="center" wrapText="1"/>
    </xf>
    <xf numFmtId="0" fontId="30" fillId="13" borderId="23" xfId="18" applyFont="1" applyFill="1" applyBorder="1" applyAlignment="1">
      <alignment horizontal="center" vertical="center" wrapText="1"/>
    </xf>
    <xf numFmtId="0" fontId="30" fillId="13" borderId="1" xfId="18" applyFont="1" applyFill="1" applyBorder="1" applyAlignment="1">
      <alignment horizontal="center" vertical="center" wrapText="1"/>
    </xf>
    <xf numFmtId="0" fontId="30" fillId="13" borderId="9" xfId="18" applyFont="1" applyFill="1" applyBorder="1" applyAlignment="1">
      <alignment horizontal="center" vertical="center" wrapText="1"/>
    </xf>
    <xf numFmtId="0" fontId="30" fillId="13" borderId="46" xfId="18" applyFont="1" applyFill="1" applyBorder="1" applyAlignment="1">
      <alignment horizontal="center" vertical="center" wrapText="1"/>
    </xf>
    <xf numFmtId="0" fontId="30" fillId="13" borderId="26" xfId="18" applyFont="1" applyFill="1" applyBorder="1" applyAlignment="1">
      <alignment horizontal="center" vertical="center" wrapText="1"/>
    </xf>
    <xf numFmtId="0" fontId="30" fillId="13" borderId="10" xfId="18" applyFont="1" applyFill="1" applyBorder="1" applyAlignment="1">
      <alignment horizontal="center" vertical="center" wrapText="1"/>
    </xf>
    <xf numFmtId="0" fontId="30" fillId="13" borderId="12" xfId="18" applyFont="1" applyFill="1" applyBorder="1" applyAlignment="1">
      <alignment horizontal="center" vertical="center" wrapText="1"/>
    </xf>
    <xf numFmtId="0" fontId="54" fillId="18" borderId="87" xfId="18" applyFont="1" applyFill="1" applyBorder="1" applyAlignment="1">
      <alignment horizontal="center" vertical="center" wrapText="1"/>
    </xf>
    <xf numFmtId="0" fontId="54" fillId="18" borderId="39" xfId="18" applyFont="1" applyFill="1" applyBorder="1" applyAlignment="1">
      <alignment horizontal="center" vertical="center" wrapText="1"/>
    </xf>
    <xf numFmtId="0" fontId="54" fillId="18" borderId="49" xfId="18" applyFont="1" applyFill="1" applyBorder="1" applyAlignment="1">
      <alignment horizontal="center" vertical="center" wrapText="1"/>
    </xf>
    <xf numFmtId="0" fontId="54" fillId="18" borderId="0" xfId="18" applyFont="1" applyFill="1" applyBorder="1" applyAlignment="1">
      <alignment horizontal="center" vertical="center" wrapText="1"/>
    </xf>
    <xf numFmtId="0" fontId="54" fillId="18" borderId="50" xfId="18" applyFont="1" applyFill="1" applyBorder="1" applyAlignment="1">
      <alignment horizontal="center" vertical="center" wrapText="1"/>
    </xf>
    <xf numFmtId="0" fontId="54" fillId="18" borderId="42" xfId="18" applyFont="1" applyFill="1" applyBorder="1" applyAlignment="1">
      <alignment horizontal="center" vertical="center" wrapText="1"/>
    </xf>
    <xf numFmtId="0" fontId="28" fillId="0" borderId="88" xfId="18" applyFont="1" applyFill="1" applyBorder="1" applyAlignment="1">
      <alignment horizontal="center" vertical="center" wrapText="1"/>
    </xf>
    <xf numFmtId="0" fontId="28" fillId="0" borderId="81" xfId="18" applyFont="1" applyFill="1" applyBorder="1" applyAlignment="1">
      <alignment horizontal="center" vertical="center" wrapText="1"/>
    </xf>
    <xf numFmtId="0" fontId="28" fillId="0" borderId="81" xfId="18" applyFont="1" applyBorder="1" applyAlignment="1">
      <alignment horizontal="center" vertical="center" wrapText="1"/>
    </xf>
    <xf numFmtId="0" fontId="46" fillId="17" borderId="4" xfId="18" applyFont="1" applyFill="1" applyBorder="1" applyAlignment="1">
      <alignment horizontal="center" vertical="center" textRotation="90" wrapText="1"/>
    </xf>
    <xf numFmtId="0" fontId="54" fillId="17" borderId="4" xfId="18" applyFont="1" applyFill="1" applyBorder="1" applyAlignment="1">
      <alignment horizontal="center" vertical="center" textRotation="90" wrapText="1"/>
    </xf>
    <xf numFmtId="0" fontId="54" fillId="17" borderId="38" xfId="18" applyFont="1" applyFill="1" applyBorder="1" applyAlignment="1">
      <alignment horizontal="center" vertical="center" textRotation="90" wrapText="1"/>
    </xf>
    <xf numFmtId="0" fontId="28" fillId="0" borderId="89" xfId="18" applyFont="1" applyFill="1" applyBorder="1" applyAlignment="1">
      <alignment horizontal="center" vertical="center" wrapText="1"/>
    </xf>
    <xf numFmtId="0" fontId="59" fillId="19" borderId="43" xfId="18" applyFont="1" applyFill="1" applyBorder="1" applyAlignment="1">
      <alignment horizontal="center" vertical="center" textRotation="90" wrapText="1"/>
    </xf>
    <xf numFmtId="0" fontId="59" fillId="19" borderId="35" xfId="18" applyFont="1" applyFill="1" applyBorder="1" applyAlignment="1">
      <alignment horizontal="center" vertical="center" textRotation="90" wrapText="1"/>
    </xf>
    <xf numFmtId="0" fontId="59" fillId="19" borderId="44" xfId="18" applyFont="1" applyFill="1" applyBorder="1" applyAlignment="1">
      <alignment horizontal="center" vertical="center" textRotation="90" wrapText="1"/>
    </xf>
    <xf numFmtId="0" fontId="59" fillId="19" borderId="6" xfId="18" applyFont="1" applyFill="1" applyBorder="1" applyAlignment="1">
      <alignment horizontal="center" vertical="center" textRotation="90" wrapText="1"/>
    </xf>
    <xf numFmtId="0" fontId="59" fillId="19" borderId="1" xfId="18" applyFont="1" applyFill="1" applyBorder="1" applyAlignment="1">
      <alignment horizontal="center" vertical="center" textRotation="90" wrapText="1"/>
    </xf>
    <xf numFmtId="0" fontId="59" fillId="19" borderId="5" xfId="18" applyFont="1" applyFill="1" applyBorder="1" applyAlignment="1">
      <alignment horizontal="center" vertical="center" textRotation="90" wrapText="1"/>
    </xf>
    <xf numFmtId="0" fontId="46" fillId="17" borderId="7" xfId="18" applyFont="1" applyFill="1" applyBorder="1" applyAlignment="1">
      <alignment horizontal="center" vertical="center" textRotation="90" wrapText="1"/>
    </xf>
    <xf numFmtId="0" fontId="28" fillId="0" borderId="29" xfId="18" applyFont="1" applyBorder="1" applyAlignment="1">
      <alignment horizontal="center" vertical="center" wrapText="1"/>
    </xf>
    <xf numFmtId="0" fontId="28" fillId="0" borderId="30" xfId="18" applyFont="1" applyBorder="1" applyAlignment="1">
      <alignment horizontal="center" vertical="center" wrapText="1"/>
    </xf>
    <xf numFmtId="0" fontId="28" fillId="0" borderId="88" xfId="18" applyFont="1" applyBorder="1" applyAlignment="1">
      <alignment horizontal="center" vertical="center" wrapText="1"/>
    </xf>
    <xf numFmtId="0" fontId="28" fillId="0" borderId="89" xfId="18" applyFont="1" applyBorder="1" applyAlignment="1">
      <alignment horizontal="center" vertical="center" wrapText="1"/>
    </xf>
    <xf numFmtId="0" fontId="59" fillId="20" borderId="36" xfId="18" applyFont="1" applyFill="1" applyBorder="1" applyAlignment="1">
      <alignment horizontal="center" vertical="center" textRotation="90" wrapText="1"/>
    </xf>
    <xf numFmtId="0" fontId="59" fillId="20" borderId="35" xfId="18" applyFont="1" applyFill="1" applyBorder="1" applyAlignment="1">
      <alignment horizontal="center" vertical="center" textRotation="90" wrapText="1"/>
    </xf>
    <xf numFmtId="0" fontId="59" fillId="20" borderId="46" xfId="18" applyFont="1" applyFill="1" applyBorder="1" applyAlignment="1">
      <alignment horizontal="center" vertical="center" textRotation="90" wrapText="1"/>
    </xf>
    <xf numFmtId="1" fontId="65" fillId="20" borderId="2" xfId="31" applyNumberFormat="1" applyFont="1" applyFill="1" applyBorder="1" applyAlignment="1">
      <alignment horizontal="center" vertical="center" textRotation="90" wrapText="1"/>
    </xf>
    <xf numFmtId="1" fontId="65" fillId="20" borderId="1" xfId="31" applyNumberFormat="1" applyFont="1" applyFill="1" applyBorder="1" applyAlignment="1">
      <alignment horizontal="center" vertical="center" textRotation="90" wrapText="1"/>
    </xf>
    <xf numFmtId="1" fontId="65" fillId="20" borderId="10" xfId="31" applyNumberFormat="1" applyFont="1" applyFill="1" applyBorder="1" applyAlignment="1">
      <alignment horizontal="center" vertical="center" textRotation="90" wrapText="1"/>
    </xf>
    <xf numFmtId="0" fontId="46" fillId="17" borderId="3" xfId="18" applyFont="1" applyFill="1" applyBorder="1" applyAlignment="1">
      <alignment horizontal="center" vertical="center" textRotation="90" wrapText="1"/>
    </xf>
    <xf numFmtId="0" fontId="46" fillId="17" borderId="11" xfId="18" applyFont="1" applyFill="1" applyBorder="1" applyAlignment="1">
      <alignment horizontal="center" vertical="center" textRotation="90" wrapText="1"/>
    </xf>
    <xf numFmtId="0" fontId="28" fillId="0" borderId="80" xfId="18" applyFont="1" applyBorder="1" applyAlignment="1">
      <alignment horizontal="center" vertical="center" wrapText="1"/>
    </xf>
    <xf numFmtId="0" fontId="66" fillId="16" borderId="35" xfId="18" applyFont="1" applyFill="1" applyBorder="1" applyAlignment="1">
      <alignment horizontal="center" vertical="center" textRotation="90" wrapText="1"/>
    </xf>
    <xf numFmtId="0" fontId="59" fillId="16" borderId="5" xfId="18" applyFont="1" applyFill="1" applyBorder="1" applyAlignment="1">
      <alignment horizontal="center" vertical="center" textRotation="90" wrapText="1"/>
    </xf>
    <xf numFmtId="0" fontId="59" fillId="16" borderId="28" xfId="18" applyFont="1" applyFill="1" applyBorder="1" applyAlignment="1">
      <alignment horizontal="center" vertical="center" textRotation="90" wrapText="1"/>
    </xf>
    <xf numFmtId="0" fontId="59" fillId="16" borderId="2" xfId="18" applyFont="1" applyFill="1" applyBorder="1" applyAlignment="1">
      <alignment horizontal="center" vertical="center" textRotation="90" wrapText="1"/>
    </xf>
    <xf numFmtId="0" fontId="28" fillId="0" borderId="30" xfId="18" applyFont="1" applyFill="1" applyBorder="1" applyAlignment="1">
      <alignment horizontal="center" vertical="center" wrapText="1"/>
    </xf>
    <xf numFmtId="0" fontId="54" fillId="0" borderId="29" xfId="18" applyFont="1" applyBorder="1" applyAlignment="1">
      <alignment horizontal="center" vertical="center" wrapText="1"/>
    </xf>
    <xf numFmtId="0" fontId="54" fillId="0" borderId="30" xfId="18" applyFont="1" applyBorder="1" applyAlignment="1">
      <alignment horizontal="center" vertical="center" wrapText="1"/>
    </xf>
    <xf numFmtId="0" fontId="51" fillId="9" borderId="93" xfId="18" applyFont="1" applyFill="1" applyBorder="1" applyAlignment="1" applyProtection="1">
      <alignment horizontal="center" vertical="center" wrapText="1"/>
    </xf>
    <xf numFmtId="0" fontId="51" fillId="9" borderId="96" xfId="18" applyFont="1" applyFill="1" applyBorder="1" applyAlignment="1" applyProtection="1">
      <alignment horizontal="center" vertical="center" wrapText="1"/>
    </xf>
    <xf numFmtId="0" fontId="62" fillId="0" borderId="93" xfId="18" applyFont="1" applyFill="1" applyBorder="1" applyAlignment="1">
      <alignment horizontal="center" vertical="center" wrapText="1"/>
    </xf>
    <xf numFmtId="0" fontId="62" fillId="0" borderId="96" xfId="18" applyFont="1" applyFill="1" applyBorder="1" applyAlignment="1">
      <alignment horizontal="center" vertical="center" wrapText="1"/>
    </xf>
    <xf numFmtId="0" fontId="60" fillId="0" borderId="35" xfId="18" applyFont="1" applyFill="1" applyBorder="1" applyAlignment="1">
      <alignment horizontal="left" vertical="center" wrapText="1"/>
    </xf>
    <xf numFmtId="0" fontId="60" fillId="0" borderId="23" xfId="18" applyFont="1" applyFill="1" applyBorder="1" applyAlignment="1">
      <alignment horizontal="left" vertical="center" wrapText="1"/>
    </xf>
    <xf numFmtId="0" fontId="60" fillId="0" borderId="1" xfId="18" applyFont="1" applyFill="1" applyBorder="1" applyAlignment="1">
      <alignment horizontal="left" vertical="center" wrapText="1"/>
    </xf>
    <xf numFmtId="0" fontId="60" fillId="0" borderId="9" xfId="18" applyFont="1" applyFill="1" applyBorder="1" applyAlignment="1">
      <alignment horizontal="left" vertical="center" wrapText="1"/>
    </xf>
    <xf numFmtId="0" fontId="48" fillId="0" borderId="47" xfId="18" applyFont="1" applyBorder="1" applyAlignment="1">
      <alignment horizontal="center" vertical="center" wrapText="1"/>
    </xf>
    <xf numFmtId="0" fontId="48" fillId="0" borderId="16" xfId="18" applyFont="1" applyBorder="1" applyAlignment="1">
      <alignment horizontal="center" vertical="center" wrapText="1"/>
    </xf>
    <xf numFmtId="0" fontId="48" fillId="0" borderId="91" xfId="18" applyFont="1" applyBorder="1" applyAlignment="1">
      <alignment horizontal="center" vertical="center" wrapText="1"/>
    </xf>
    <xf numFmtId="0" fontId="48" fillId="0" borderId="49" xfId="18" applyFont="1" applyBorder="1" applyAlignment="1">
      <alignment horizontal="center" vertical="center" wrapText="1"/>
    </xf>
    <xf numFmtId="0" fontId="48" fillId="0" borderId="0" xfId="18" applyFont="1" applyBorder="1" applyAlignment="1">
      <alignment horizontal="center" vertical="center" wrapText="1"/>
    </xf>
    <xf numFmtId="0" fontId="48" fillId="0" borderId="24" xfId="18" applyFont="1" applyBorder="1" applyAlignment="1">
      <alignment horizontal="center" vertical="center" wrapText="1"/>
    </xf>
    <xf numFmtId="0" fontId="54" fillId="10" borderId="72" xfId="18" applyFont="1" applyFill="1" applyBorder="1" applyAlignment="1">
      <alignment horizontal="center" vertical="center" wrapText="1"/>
    </xf>
    <xf numFmtId="0" fontId="54" fillId="10" borderId="76" xfId="18" applyFont="1" applyFill="1" applyBorder="1" applyAlignment="1">
      <alignment horizontal="center" vertical="center" wrapText="1"/>
    </xf>
    <xf numFmtId="0" fontId="54" fillId="10" borderId="75" xfId="18" applyFont="1" applyFill="1" applyBorder="1" applyAlignment="1">
      <alignment horizontal="center" vertical="center" wrapText="1"/>
    </xf>
    <xf numFmtId="0" fontId="54" fillId="10" borderId="45" xfId="18" applyFont="1" applyFill="1" applyBorder="1" applyAlignment="1">
      <alignment horizontal="center" vertical="center" wrapText="1"/>
    </xf>
    <xf numFmtId="0" fontId="54" fillId="10" borderId="28" xfId="18" applyFont="1" applyFill="1" applyBorder="1" applyAlignment="1">
      <alignment horizontal="center" vertical="center" wrapText="1"/>
    </xf>
    <xf numFmtId="0" fontId="54" fillId="10" borderId="74" xfId="18" applyFont="1" applyFill="1" applyBorder="1" applyAlignment="1">
      <alignment horizontal="center" vertical="center" wrapText="1"/>
    </xf>
    <xf numFmtId="0" fontId="54" fillId="10" borderId="85" xfId="18" applyFont="1" applyFill="1" applyBorder="1" applyAlignment="1">
      <alignment horizontal="center" vertical="center" wrapText="1"/>
    </xf>
    <xf numFmtId="0" fontId="54" fillId="10" borderId="40" xfId="18" applyFont="1" applyFill="1" applyBorder="1" applyAlignment="1">
      <alignment horizontal="center" vertical="center" wrapText="1"/>
    </xf>
    <xf numFmtId="0" fontId="54" fillId="10" borderId="86" xfId="18" applyFont="1" applyFill="1" applyBorder="1" applyAlignment="1">
      <alignment horizontal="center" vertical="center" wrapText="1"/>
    </xf>
    <xf numFmtId="0" fontId="54" fillId="10" borderId="29" xfId="18" applyFont="1" applyFill="1" applyBorder="1" applyAlignment="1">
      <alignment horizontal="center" vertical="center" wrapText="1"/>
    </xf>
    <xf numFmtId="0" fontId="54" fillId="10" borderId="30" xfId="18" applyFont="1" applyFill="1" applyBorder="1" applyAlignment="1">
      <alignment horizontal="center" vertical="center" wrapText="1"/>
    </xf>
    <xf numFmtId="0" fontId="54" fillId="10" borderId="31" xfId="18" applyFont="1" applyFill="1" applyBorder="1" applyAlignment="1">
      <alignment horizontal="center" vertical="center" wrapText="1"/>
    </xf>
    <xf numFmtId="0" fontId="54" fillId="10" borderId="29" xfId="18" applyFont="1" applyFill="1" applyBorder="1" applyAlignment="1">
      <alignment horizontal="center" vertical="center"/>
    </xf>
    <xf numFmtId="0" fontId="54" fillId="10" borderId="30" xfId="18" applyFont="1" applyFill="1" applyBorder="1" applyAlignment="1">
      <alignment horizontal="center" vertical="center"/>
    </xf>
    <xf numFmtId="0" fontId="54" fillId="10" borderId="31" xfId="18" applyFont="1" applyFill="1" applyBorder="1" applyAlignment="1">
      <alignment horizontal="center" vertical="center"/>
    </xf>
    <xf numFmtId="0" fontId="60" fillId="0" borderId="93" xfId="18" applyFont="1" applyFill="1" applyBorder="1" applyAlignment="1" applyProtection="1">
      <alignment horizontal="center" vertical="center" wrapText="1"/>
      <protection locked="0"/>
    </xf>
    <xf numFmtId="0" fontId="60" fillId="0" borderId="94" xfId="18" applyFont="1" applyFill="1" applyBorder="1" applyAlignment="1" applyProtection="1">
      <alignment horizontal="center" vertical="center" wrapText="1"/>
      <protection locked="0"/>
    </xf>
    <xf numFmtId="9" fontId="61" fillId="0" borderId="17" xfId="30" applyFont="1" applyFill="1" applyBorder="1" applyAlignment="1">
      <alignment horizontal="center" vertical="center" wrapText="1"/>
    </xf>
    <xf numFmtId="9" fontId="61" fillId="0" borderId="18" xfId="30" applyFont="1" applyFill="1" applyBorder="1" applyAlignment="1">
      <alignment horizontal="center" vertical="center" wrapText="1"/>
    </xf>
    <xf numFmtId="9" fontId="61" fillId="0" borderId="19" xfId="30" applyFont="1" applyFill="1" applyBorder="1" applyAlignment="1">
      <alignment horizontal="center" vertical="center" wrapText="1"/>
    </xf>
    <xf numFmtId="0" fontId="62" fillId="0" borderId="94" xfId="18" applyFont="1" applyFill="1" applyBorder="1" applyAlignment="1">
      <alignment horizontal="center" vertical="center" wrapText="1"/>
    </xf>
    <xf numFmtId="0" fontId="54" fillId="9" borderId="36" xfId="18" applyFont="1" applyFill="1" applyBorder="1" applyAlignment="1">
      <alignment horizontal="center" vertical="center"/>
    </xf>
    <xf numFmtId="0" fontId="54" fillId="9" borderId="22" xfId="18" applyFont="1" applyFill="1" applyBorder="1" applyAlignment="1">
      <alignment horizontal="center" vertical="center"/>
    </xf>
    <xf numFmtId="0" fontId="54" fillId="9" borderId="2" xfId="18" applyFont="1" applyFill="1" applyBorder="1" applyAlignment="1">
      <alignment horizontal="center" vertical="center"/>
    </xf>
    <xf numFmtId="0" fontId="54" fillId="9" borderId="37" xfId="18" applyFont="1" applyFill="1" applyBorder="1" applyAlignment="1">
      <alignment horizontal="center" vertical="center"/>
    </xf>
    <xf numFmtId="0" fontId="60" fillId="0" borderId="44" xfId="18" applyFont="1" applyFill="1" applyBorder="1" applyAlignment="1">
      <alignment horizontal="left" vertical="center" wrapText="1"/>
    </xf>
    <xf numFmtId="0" fontId="60" fillId="0" borderId="20" xfId="18" applyFont="1" applyFill="1" applyBorder="1" applyAlignment="1">
      <alignment horizontal="left" vertical="center" wrapText="1"/>
    </xf>
    <xf numFmtId="0" fontId="60" fillId="0" borderId="5" xfId="18" applyFont="1" applyFill="1" applyBorder="1" applyAlignment="1">
      <alignment horizontal="left" vertical="center" wrapText="1"/>
    </xf>
    <xf numFmtId="0" fontId="60" fillId="0" borderId="13" xfId="18" applyFont="1" applyFill="1" applyBorder="1" applyAlignment="1">
      <alignment horizontal="left" vertical="center" wrapText="1"/>
    </xf>
    <xf numFmtId="0" fontId="54" fillId="9" borderId="5" xfId="18" applyFont="1" applyFill="1" applyBorder="1" applyAlignment="1">
      <alignment horizontal="center" vertical="center" wrapText="1"/>
    </xf>
    <xf numFmtId="0" fontId="54" fillId="10" borderId="27" xfId="18" applyFont="1" applyFill="1" applyBorder="1" applyAlignment="1">
      <alignment horizontal="center" vertical="center" wrapText="1"/>
    </xf>
    <xf numFmtId="0" fontId="54" fillId="10" borderId="25" xfId="18" applyFont="1" applyFill="1" applyBorder="1" applyAlignment="1">
      <alignment horizontal="center" vertical="center" wrapText="1"/>
    </xf>
    <xf numFmtId="0" fontId="54" fillId="10" borderId="34" xfId="18" applyFont="1" applyFill="1" applyBorder="1" applyAlignment="1">
      <alignment horizontal="center" vertical="center" wrapText="1"/>
    </xf>
    <xf numFmtId="0" fontId="54" fillId="16" borderId="21" xfId="18" applyFont="1" applyFill="1" applyBorder="1" applyAlignment="1">
      <alignment horizontal="center" vertical="center"/>
    </xf>
    <xf numFmtId="0" fontId="54" fillId="16" borderId="6" xfId="18" applyFont="1" applyFill="1" applyBorder="1" applyAlignment="1">
      <alignment horizontal="center" vertical="center"/>
    </xf>
    <xf numFmtId="0" fontId="54" fillId="0" borderId="1" xfId="18" applyFont="1" applyFill="1" applyBorder="1" applyAlignment="1">
      <alignment horizontal="center" vertical="center"/>
    </xf>
    <xf numFmtId="0" fontId="54" fillId="16" borderId="7" xfId="18" applyFont="1" applyFill="1" applyBorder="1" applyAlignment="1">
      <alignment horizontal="center" vertical="center"/>
    </xf>
    <xf numFmtId="0" fontId="54" fillId="10" borderId="43" xfId="18" applyFont="1" applyFill="1" applyBorder="1" applyAlignment="1">
      <alignment horizontal="center" vertical="center"/>
    </xf>
    <xf numFmtId="0" fontId="54" fillId="10" borderId="6" xfId="18" applyFont="1" applyFill="1" applyBorder="1" applyAlignment="1">
      <alignment horizontal="center" vertical="center"/>
    </xf>
    <xf numFmtId="0" fontId="54" fillId="10" borderId="8" xfId="18" applyFont="1" applyFill="1" applyBorder="1" applyAlignment="1">
      <alignment horizontal="center" vertical="center"/>
    </xf>
    <xf numFmtId="0" fontId="54" fillId="10" borderId="44" xfId="18" applyFont="1" applyFill="1" applyBorder="1" applyAlignment="1">
      <alignment horizontal="center" vertical="center"/>
    </xf>
    <xf numFmtId="0" fontId="54" fillId="10" borderId="5" xfId="18" applyFont="1" applyFill="1" applyBorder="1" applyAlignment="1">
      <alignment horizontal="center" vertical="center"/>
    </xf>
    <xf numFmtId="0" fontId="54" fillId="10" borderId="13" xfId="18" applyFont="1" applyFill="1" applyBorder="1" applyAlignment="1">
      <alignment horizontal="center" vertical="center"/>
    </xf>
    <xf numFmtId="0" fontId="54" fillId="10" borderId="79" xfId="18" applyFont="1" applyFill="1" applyBorder="1" applyAlignment="1">
      <alignment horizontal="center" vertical="center"/>
    </xf>
    <xf numFmtId="0" fontId="54" fillId="10" borderId="81" xfId="18" applyFont="1" applyFill="1" applyBorder="1" applyAlignment="1">
      <alignment horizontal="center" vertical="center"/>
    </xf>
    <xf numFmtId="0" fontId="54" fillId="10" borderId="80" xfId="18" applyFont="1" applyFill="1" applyBorder="1" applyAlignment="1">
      <alignment horizontal="center" vertical="center"/>
    </xf>
    <xf numFmtId="0" fontId="54" fillId="10" borderId="27" xfId="18" applyFont="1" applyFill="1" applyBorder="1" applyAlignment="1">
      <alignment horizontal="center" vertical="center"/>
    </xf>
    <xf numFmtId="0" fontId="54" fillId="10" borderId="25" xfId="18" applyFont="1" applyFill="1" applyBorder="1" applyAlignment="1">
      <alignment horizontal="center" vertical="center"/>
    </xf>
    <xf numFmtId="0" fontId="54" fillId="10" borderId="34" xfId="18" applyFont="1" applyFill="1" applyBorder="1" applyAlignment="1">
      <alignment horizontal="center" vertical="center"/>
    </xf>
    <xf numFmtId="0" fontId="54" fillId="0" borderId="23" xfId="18" applyFont="1" applyFill="1" applyBorder="1" applyAlignment="1">
      <alignment horizontal="center" vertical="center"/>
    </xf>
    <xf numFmtId="0" fontId="51" fillId="9" borderId="94" xfId="18" applyFont="1" applyFill="1" applyBorder="1" applyAlignment="1" applyProtection="1">
      <alignment horizontal="center" vertical="center" wrapText="1"/>
    </xf>
    <xf numFmtId="0" fontId="51" fillId="9" borderId="95" xfId="18" applyFont="1" applyFill="1" applyBorder="1" applyAlignment="1" applyProtection="1">
      <alignment horizontal="center" vertical="center" wrapText="1"/>
    </xf>
    <xf numFmtId="0" fontId="51" fillId="9" borderId="18" xfId="18" applyFont="1" applyFill="1" applyBorder="1" applyAlignment="1" applyProtection="1">
      <alignment horizontal="center" vertical="center" wrapText="1"/>
    </xf>
    <xf numFmtId="0" fontId="51" fillId="9" borderId="90" xfId="18" applyFont="1" applyFill="1" applyBorder="1" applyAlignment="1" applyProtection="1">
      <alignment horizontal="center" vertical="center" wrapText="1"/>
    </xf>
    <xf numFmtId="0" fontId="54" fillId="0" borderId="4" xfId="18" applyFont="1" applyFill="1" applyBorder="1" applyAlignment="1">
      <alignment horizontal="center" vertical="center"/>
    </xf>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35" xfId="0" applyBorder="1" applyAlignment="1">
      <alignment horizontal="center" vertical="center" wrapText="1"/>
    </xf>
    <xf numFmtId="0" fontId="0" fillId="0" borderId="4" xfId="0" applyBorder="1" applyAlignment="1">
      <alignment horizontal="center" vertical="center" wrapText="1"/>
    </xf>
    <xf numFmtId="0" fontId="91" fillId="0" borderId="0" xfId="0" applyFont="1" applyFill="1" applyBorder="1" applyAlignment="1">
      <alignment horizontal="center" vertical="center" wrapText="1"/>
    </xf>
    <xf numFmtId="0" fontId="14" fillId="27" borderId="43" xfId="0" applyFont="1" applyFill="1" applyBorder="1" applyAlignment="1">
      <alignment horizontal="center" vertical="center" wrapText="1"/>
    </xf>
    <xf numFmtId="0" fontId="14" fillId="27" borderId="6" xfId="0" applyFont="1" applyFill="1" applyBorder="1" applyAlignment="1">
      <alignment horizontal="center" vertical="center" wrapText="1"/>
    </xf>
    <xf numFmtId="0" fontId="14" fillId="27" borderId="8" xfId="0" applyFont="1" applyFill="1" applyBorder="1" applyAlignment="1">
      <alignment horizontal="center" vertical="center" wrapText="1"/>
    </xf>
    <xf numFmtId="0" fontId="14" fillId="53" borderId="43" xfId="0" applyFont="1" applyFill="1" applyBorder="1" applyAlignment="1">
      <alignment horizontal="center" vertical="center" wrapText="1"/>
    </xf>
    <xf numFmtId="0" fontId="14" fillId="53" borderId="6" xfId="0" applyFont="1" applyFill="1" applyBorder="1" applyAlignment="1">
      <alignment horizontal="center" vertical="center" wrapText="1"/>
    </xf>
    <xf numFmtId="0" fontId="14" fillId="53" borderId="8" xfId="0" applyFont="1" applyFill="1" applyBorder="1" applyAlignment="1">
      <alignment horizontal="center" vertical="center" wrapText="1"/>
    </xf>
    <xf numFmtId="0" fontId="14" fillId="44" borderId="43" xfId="0" applyFont="1" applyFill="1" applyBorder="1" applyAlignment="1">
      <alignment horizontal="center" vertical="center" wrapText="1"/>
    </xf>
    <xf numFmtId="0" fontId="14" fillId="44" borderId="7" xfId="0" applyFont="1" applyFill="1" applyBorder="1" applyAlignment="1">
      <alignment horizontal="center" vertical="center" wrapText="1"/>
    </xf>
    <xf numFmtId="0" fontId="14" fillId="44" borderId="35" xfId="0" applyFont="1" applyFill="1" applyBorder="1" applyAlignment="1">
      <alignment horizontal="center" vertical="center" wrapText="1"/>
    </xf>
    <xf numFmtId="0" fontId="14" fillId="44" borderId="4" xfId="0" applyFont="1" applyFill="1" applyBorder="1" applyAlignment="1">
      <alignment horizontal="center" vertical="center" wrapText="1"/>
    </xf>
    <xf numFmtId="0" fontId="47" fillId="0" borderId="0" xfId="0" applyFont="1" applyAlignment="1">
      <alignment horizontal="center" vertical="center" wrapText="1"/>
    </xf>
    <xf numFmtId="0" fontId="93" fillId="0" borderId="0" xfId="0" applyFont="1" applyAlignment="1">
      <alignment horizontal="center" vertical="center" wrapText="1"/>
    </xf>
    <xf numFmtId="0" fontId="73" fillId="0" borderId="57" xfId="0" applyFont="1" applyBorder="1" applyAlignment="1">
      <alignment horizontal="center" vertical="center" wrapText="1"/>
    </xf>
    <xf numFmtId="0" fontId="73" fillId="0" borderId="58" xfId="0" applyFont="1" applyBorder="1" applyAlignment="1">
      <alignment horizontal="center" vertical="center" wrapText="1"/>
    </xf>
    <xf numFmtId="0" fontId="73" fillId="0" borderId="59" xfId="0" applyFont="1" applyBorder="1" applyAlignment="1">
      <alignment horizontal="center" vertical="center" wrapText="1"/>
    </xf>
    <xf numFmtId="0" fontId="73" fillId="0" borderId="60" xfId="0" applyFont="1" applyBorder="1" applyAlignment="1">
      <alignment horizontal="center" vertical="center" wrapText="1"/>
    </xf>
    <xf numFmtId="0" fontId="73" fillId="0" borderId="61" xfId="0" applyFont="1" applyBorder="1" applyAlignment="1">
      <alignment horizontal="center" vertical="center" wrapText="1"/>
    </xf>
    <xf numFmtId="0" fontId="54" fillId="0" borderId="0" xfId="0" applyFont="1" applyAlignment="1">
      <alignment horizontal="left" vertical="center" wrapText="1" indent="4"/>
    </xf>
    <xf numFmtId="0" fontId="49" fillId="0" borderId="0" xfId="0" applyFont="1" applyAlignment="1">
      <alignment horizontal="left" vertical="center" wrapText="1" indent="3"/>
    </xf>
    <xf numFmtId="0" fontId="48" fillId="17" borderId="0" xfId="0" applyFont="1" applyFill="1" applyAlignment="1">
      <alignment horizontal="center" vertical="center" wrapText="1"/>
    </xf>
    <xf numFmtId="0" fontId="54" fillId="0" borderId="0" xfId="0" applyFont="1" applyAlignment="1">
      <alignment horizontal="left" vertical="center" wrapText="1" indent="3"/>
    </xf>
    <xf numFmtId="0" fontId="28" fillId="0" borderId="18" xfId="29" applyFont="1" applyBorder="1" applyAlignment="1"/>
    <xf numFmtId="0" fontId="28" fillId="7" borderId="18" xfId="29" applyFont="1" applyFill="1" applyBorder="1" applyAlignment="1"/>
    <xf numFmtId="0" fontId="28" fillId="32" borderId="18" xfId="29" applyFont="1" applyFill="1" applyBorder="1" applyAlignment="1"/>
    <xf numFmtId="0" fontId="28" fillId="32" borderId="19" xfId="29" applyFont="1" applyFill="1" applyBorder="1" applyAlignment="1"/>
    <xf numFmtId="0" fontId="36" fillId="0" borderId="35" xfId="29" applyFont="1" applyBorder="1" applyAlignment="1"/>
    <xf numFmtId="0" fontId="36" fillId="0" borderId="44" xfId="29" applyFont="1" applyBorder="1" applyAlignment="1"/>
    <xf numFmtId="0" fontId="36" fillId="0" borderId="46" xfId="29" applyFont="1" applyBorder="1" applyAlignment="1"/>
  </cellXfs>
  <cellStyles count="36">
    <cellStyle name="Comma 2" xfId="1" xr:uid="{00000000-0005-0000-0000-000000000000}"/>
    <cellStyle name="Currency 2" xfId="2" xr:uid="{00000000-0005-0000-0000-000001000000}"/>
    <cellStyle name="Énfasis1" xfId="3" builtinId="29"/>
    <cellStyle name="Euro" xfId="4" xr:uid="{00000000-0005-0000-0000-000003000000}"/>
    <cellStyle name="Hipervínculo" xfId="5" builtinId="8"/>
    <cellStyle name="Hipervínculo 2" xfId="6" xr:uid="{00000000-0005-0000-0000-000005000000}"/>
    <cellStyle name="Millares [0] 2" xfId="7" xr:uid="{00000000-0005-0000-0000-000006000000}"/>
    <cellStyle name="Millares 2" xfId="8" xr:uid="{00000000-0005-0000-0000-000007000000}"/>
    <cellStyle name="Millares 2 2" xfId="9" xr:uid="{00000000-0005-0000-0000-000008000000}"/>
    <cellStyle name="Millares 3" xfId="10" xr:uid="{00000000-0005-0000-0000-000009000000}"/>
    <cellStyle name="Millares 4" xfId="11" xr:uid="{00000000-0005-0000-0000-00000A000000}"/>
    <cellStyle name="Moneda" xfId="12" builtinId="4"/>
    <cellStyle name="Moneda 2" xfId="13" xr:uid="{00000000-0005-0000-0000-00000C000000}"/>
    <cellStyle name="Moneda 2 2" xfId="14" xr:uid="{00000000-0005-0000-0000-00000D000000}"/>
    <cellStyle name="Moneda 3" xfId="15" xr:uid="{00000000-0005-0000-0000-00000E000000}"/>
    <cellStyle name="Moneda 4" xfId="16" xr:uid="{00000000-0005-0000-0000-00000F000000}"/>
    <cellStyle name="Moneda 7" xfId="17" xr:uid="{00000000-0005-0000-0000-000010000000}"/>
    <cellStyle name="Normal" xfId="0" builtinId="0"/>
    <cellStyle name="Normal 2" xfId="18" xr:uid="{00000000-0005-0000-0000-000012000000}"/>
    <cellStyle name="Normal 2 2" xfId="19" xr:uid="{00000000-0005-0000-0000-000013000000}"/>
    <cellStyle name="Normal 2 3" xfId="20" xr:uid="{00000000-0005-0000-0000-000014000000}"/>
    <cellStyle name="Normal 3" xfId="21" xr:uid="{00000000-0005-0000-0000-000015000000}"/>
    <cellStyle name="Normal 3 2" xfId="22" xr:uid="{00000000-0005-0000-0000-000016000000}"/>
    <cellStyle name="Normal 4" xfId="23" xr:uid="{00000000-0005-0000-0000-000017000000}"/>
    <cellStyle name="Normal 5" xfId="24" xr:uid="{00000000-0005-0000-0000-000018000000}"/>
    <cellStyle name="Normal 5 2" xfId="25" xr:uid="{00000000-0005-0000-0000-000019000000}"/>
    <cellStyle name="Normal 6" xfId="26" xr:uid="{00000000-0005-0000-0000-00001A000000}"/>
    <cellStyle name="Normal 7" xfId="27" xr:uid="{00000000-0005-0000-0000-00001B000000}"/>
    <cellStyle name="Normal 8" xfId="28" xr:uid="{00000000-0005-0000-0000-00001C000000}"/>
    <cellStyle name="Normal 98" xfId="29" xr:uid="{00000000-0005-0000-0000-00001D000000}"/>
    <cellStyle name="Percent 2" xfId="30" xr:uid="{00000000-0005-0000-0000-00001E000000}"/>
    <cellStyle name="Porcentaje" xfId="31" builtinId="5"/>
    <cellStyle name="Porcentaje 2" xfId="32" xr:uid="{00000000-0005-0000-0000-000020000000}"/>
    <cellStyle name="Porcentaje 3" xfId="33" xr:uid="{00000000-0005-0000-0000-000021000000}"/>
    <cellStyle name="Porcentaje 4" xfId="35" xr:uid="{D57F4C2D-DA81-4E85-B1D8-1684ADD0CFAC}"/>
    <cellStyle name="Porcentaje 5" xfId="34" xr:uid="{00000000-0005-0000-0000-000022000000}"/>
  </cellStyles>
  <dxfs count="42">
    <dxf>
      <font>
        <b/>
        <i val="0"/>
        <condense val="0"/>
        <extend val="0"/>
        <color auto="1"/>
      </font>
      <fill>
        <patternFill>
          <bgColor indexed="11"/>
        </patternFill>
      </fill>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FF0000"/>
          <bgColor rgb="FFFF0000"/>
        </patternFill>
      </fill>
      <border>
        <left/>
        <right/>
        <top/>
        <bottom/>
      </border>
    </dxf>
    <dxf>
      <font>
        <color rgb="FFFFFFFF"/>
      </font>
      <fill>
        <patternFill patternType="solid">
          <fgColor rgb="FFFF0000"/>
          <bgColor rgb="FFFF0000"/>
        </patternFill>
      </fill>
      <border>
        <left/>
        <right/>
        <top/>
        <bottom/>
      </border>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externalLink" Target="externalLinks/externalLink37.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externalLink" Target="externalLinks/externalLink35.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externalLink" Target="externalLinks/externalLink36.xml"/></Relationships>
</file>

<file path=xl/drawings/_rels/drawing1.xml.rels><?xml version="1.0" encoding="UTF-8" standalone="yes"?>
<Relationships xmlns="http://schemas.openxmlformats.org/package/2006/relationships"><Relationship Id="rId8" Type="http://schemas.openxmlformats.org/officeDocument/2006/relationships/hyperlink" Target="#PAA!A1"/><Relationship Id="rId13" Type="http://schemas.openxmlformats.org/officeDocument/2006/relationships/image" Target="../media/image2.png"/><Relationship Id="rId3" Type="http://schemas.openxmlformats.org/officeDocument/2006/relationships/hyperlink" Target="#PSPI!A1"/><Relationship Id="rId7" Type="http://schemas.openxmlformats.org/officeDocument/2006/relationships/hyperlink" Target="#Pinar!A1"/><Relationship Id="rId12" Type="http://schemas.openxmlformats.org/officeDocument/2006/relationships/hyperlink" Target="#'Plan Acci&#243;n Anual'!G7"/><Relationship Id="rId2" Type="http://schemas.openxmlformats.org/officeDocument/2006/relationships/hyperlink" Target="#'Trat. riesgos'!A1"/><Relationship Id="rId1" Type="http://schemas.openxmlformats.org/officeDocument/2006/relationships/hyperlink" Target="#PETI!A1"/><Relationship Id="rId6" Type="http://schemas.openxmlformats.org/officeDocument/2006/relationships/hyperlink" Target="#PII!A1"/><Relationship Id="rId11" Type="http://schemas.openxmlformats.org/officeDocument/2006/relationships/hyperlink" Target="#PAAC!A1"/><Relationship Id="rId5" Type="http://schemas.openxmlformats.org/officeDocument/2006/relationships/hyperlink" Target="#PIC!A1"/><Relationship Id="rId10" Type="http://schemas.openxmlformats.org/officeDocument/2006/relationships/hyperlink" Target="#PSST!A1"/><Relationship Id="rId4" Type="http://schemas.openxmlformats.org/officeDocument/2006/relationships/image" Target="../media/image1.png"/><Relationship Id="rId9" Type="http://schemas.openxmlformats.org/officeDocument/2006/relationships/hyperlink" Target="#PETH!A1"/></Relationships>
</file>

<file path=xl/drawings/_rels/drawing10.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hyperlink" Target="#'Integraci&#243;n PAA'!H18"/></Relationships>
</file>

<file path=xl/drawings/_rels/drawing11.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hyperlink" Target="#'Integraci&#243;n PAA'!H18"/></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hyperlink" Target="#'Integraci&#243;n PAA'!H18"/></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Integraci&#243;n PAA'!A1"/><Relationship Id="rId4" Type="http://schemas.openxmlformats.org/officeDocument/2006/relationships/hyperlink" Target="#'Integraci&#243;n PAA'!H18"/></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hyperlink" Target="#'Integraci&#243;n PAA'!H18"/></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tegraci&#243;n PAA'!H18"/></Relationships>
</file>

<file path=xl/drawings/_rels/drawing5.xml.rels><?xml version="1.0" encoding="UTF-8" standalone="yes"?>
<Relationships xmlns="http://schemas.openxmlformats.org/package/2006/relationships"><Relationship Id="rId3" Type="http://schemas.openxmlformats.org/officeDocument/2006/relationships/hyperlink" Target="#PIC!A1"/><Relationship Id="rId2" Type="http://schemas.openxmlformats.org/officeDocument/2006/relationships/image" Target="../media/image8.png"/><Relationship Id="rId1" Type="http://schemas.openxmlformats.org/officeDocument/2006/relationships/hyperlink" Target="#'Integraci&#243;n PAA'!H18"/><Relationship Id="rId6" Type="http://schemas.openxmlformats.org/officeDocument/2006/relationships/image" Target="../media/image9.emf"/><Relationship Id="rId5" Type="http://schemas.openxmlformats.org/officeDocument/2006/relationships/hyperlink" Target="#PII!A1"/><Relationship Id="rId4" Type="http://schemas.openxmlformats.org/officeDocument/2006/relationships/hyperlink" Target="#PSST!A1"/></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tegraci&#243;n PAA'!H18"/><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hyperlink" Target="#'Integraci&#243;n PAA'!H18"/></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hyperlink" Target="#'Integraci&#243;n PAA'!H18"/></Relationships>
</file>

<file path=xl/drawings/_rels/drawing9.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Integraci&#243;n PAA'!H18"/><Relationship Id="rId1" Type="http://schemas.openxmlformats.org/officeDocument/2006/relationships/hyperlink" Target="#PAAC!A51"/><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4</xdr:col>
      <xdr:colOff>85725</xdr:colOff>
      <xdr:row>13</xdr:row>
      <xdr:rowOff>161925</xdr:rowOff>
    </xdr:from>
    <xdr:to>
      <xdr:col>4</xdr:col>
      <xdr:colOff>619125</xdr:colOff>
      <xdr:row>16</xdr:row>
      <xdr:rowOff>38100</xdr:rowOff>
    </xdr:to>
    <xdr:grpSp>
      <xdr:nvGrpSpPr>
        <xdr:cNvPr id="33676" name="Group 52">
          <a:extLst>
            <a:ext uri="{FF2B5EF4-FFF2-40B4-BE49-F238E27FC236}">
              <a16:creationId xmlns:a16="http://schemas.microsoft.com/office/drawing/2014/main" id="{00000000-0008-0000-0100-00008C830000}"/>
            </a:ext>
          </a:extLst>
        </xdr:cNvPr>
        <xdr:cNvGrpSpPr>
          <a:grpSpLocks/>
        </xdr:cNvGrpSpPr>
      </xdr:nvGrpSpPr>
      <xdr:grpSpPr bwMode="auto">
        <a:xfrm>
          <a:off x="3133725" y="2505075"/>
          <a:ext cx="533400" cy="447675"/>
          <a:chOff x="3742604" y="1391773"/>
          <a:chExt cx="533357" cy="441374"/>
        </a:xfrm>
      </xdr:grpSpPr>
      <xdr:sp macro="" textlink="">
        <xdr:nvSpPr>
          <xdr:cNvPr id="4" name="TextBox 48">
            <a:extLst>
              <a:ext uri="{FF2B5EF4-FFF2-40B4-BE49-F238E27FC236}">
                <a16:creationId xmlns:a16="http://schemas.microsoft.com/office/drawing/2014/main" id="{00000000-0008-0000-0100-000004000000}"/>
              </a:ext>
            </a:extLst>
          </xdr:cNvPr>
          <xdr:cNvSpPr txBox="1"/>
        </xdr:nvSpPr>
        <xdr:spPr>
          <a:xfrm>
            <a:off x="3742604" y="1391773"/>
            <a:ext cx="533357" cy="44137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cxnSp macro="">
        <xdr:nvCxnSpPr>
          <xdr:cNvPr id="5" name="Straight Connector 51">
            <a:extLst>
              <a:ext uri="{FF2B5EF4-FFF2-40B4-BE49-F238E27FC236}">
                <a16:creationId xmlns:a16="http://schemas.microsoft.com/office/drawing/2014/main" id="{00000000-0008-0000-0100-000005000000}"/>
              </a:ext>
            </a:extLst>
          </xdr:cNvPr>
          <xdr:cNvCxnSpPr/>
        </xdr:nvCxnSpPr>
        <xdr:spPr>
          <a:xfrm>
            <a:off x="3533071" y="1833147"/>
            <a:ext cx="89527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200025</xdr:colOff>
      <xdr:row>22</xdr:row>
      <xdr:rowOff>19050</xdr:rowOff>
    </xdr:from>
    <xdr:to>
      <xdr:col>11</xdr:col>
      <xdr:colOff>333375</xdr:colOff>
      <xdr:row>24</xdr:row>
      <xdr:rowOff>95250</xdr:rowOff>
    </xdr:to>
    <xdr:grpSp>
      <xdr:nvGrpSpPr>
        <xdr:cNvPr id="33677" name="Group 65">
          <a:extLst>
            <a:ext uri="{FF2B5EF4-FFF2-40B4-BE49-F238E27FC236}">
              <a16:creationId xmlns:a16="http://schemas.microsoft.com/office/drawing/2014/main" id="{00000000-0008-0000-0100-00008D830000}"/>
            </a:ext>
          </a:extLst>
        </xdr:cNvPr>
        <xdr:cNvGrpSpPr>
          <a:grpSpLocks/>
        </xdr:cNvGrpSpPr>
      </xdr:nvGrpSpPr>
      <xdr:grpSpPr bwMode="auto">
        <a:xfrm>
          <a:off x="7820025" y="4171950"/>
          <a:ext cx="895350" cy="457200"/>
          <a:chOff x="3304471" y="1382248"/>
          <a:chExt cx="895277" cy="461665"/>
        </a:xfrm>
      </xdr:grpSpPr>
      <xdr:sp macro="" textlink="">
        <xdr:nvSpPr>
          <xdr:cNvPr id="11" name="TextBox 66">
            <a:extLst>
              <a:ext uri="{FF2B5EF4-FFF2-40B4-BE49-F238E27FC236}">
                <a16:creationId xmlns:a16="http://schemas.microsoft.com/office/drawing/2014/main" id="{00000000-0008-0000-0100-00000B000000}"/>
              </a:ext>
            </a:extLst>
          </xdr:cNvPr>
          <xdr:cNvSpPr txBox="1"/>
        </xdr:nvSpPr>
        <xdr:spPr>
          <a:xfrm>
            <a:off x="3494955" y="1382248"/>
            <a:ext cx="533357" cy="46166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cxnSp macro="">
        <xdr:nvCxnSpPr>
          <xdr:cNvPr id="12" name="Straight Connector 68">
            <a:extLst>
              <a:ext uri="{FF2B5EF4-FFF2-40B4-BE49-F238E27FC236}">
                <a16:creationId xmlns:a16="http://schemas.microsoft.com/office/drawing/2014/main" id="{00000000-0008-0000-0100-00000C000000}"/>
              </a:ext>
            </a:extLst>
          </xdr:cNvPr>
          <xdr:cNvCxnSpPr/>
        </xdr:nvCxnSpPr>
        <xdr:spPr>
          <a:xfrm>
            <a:off x="3304471" y="1795823"/>
            <a:ext cx="89527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322491</xdr:colOff>
      <xdr:row>18</xdr:row>
      <xdr:rowOff>68036</xdr:rowOff>
    </xdr:from>
    <xdr:to>
      <xdr:col>10</xdr:col>
      <xdr:colOff>381002</xdr:colOff>
      <xdr:row>42</xdr:row>
      <xdr:rowOff>163286</xdr:rowOff>
    </xdr:to>
    <xdr:sp macro="" textlink="">
      <xdr:nvSpPr>
        <xdr:cNvPr id="2" name="TextBox 121">
          <a:extLst>
            <a:ext uri="{FF2B5EF4-FFF2-40B4-BE49-F238E27FC236}">
              <a16:creationId xmlns:a16="http://schemas.microsoft.com/office/drawing/2014/main" id="{00000000-0008-0000-0100-000002000000}"/>
            </a:ext>
          </a:extLst>
        </xdr:cNvPr>
        <xdr:cNvSpPr txBox="1"/>
      </xdr:nvSpPr>
      <xdr:spPr>
        <a:xfrm>
          <a:off x="3370491" y="3687536"/>
          <a:ext cx="4630511" cy="46672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a:solidFill>
                <a:sysClr val="windowText" lastClr="000000"/>
              </a:solidFill>
              <a:latin typeface="Arial" pitchFamily="34" charset="0"/>
              <a:cs typeface="Arial" pitchFamily="34" charset="0"/>
            </a:rPr>
            <a:t>Integración</a:t>
          </a:r>
          <a:r>
            <a:rPr lang="en-US" sz="4800" kern="0" baseline="0">
              <a:solidFill>
                <a:sysClr val="windowText" lastClr="000000"/>
              </a:solidFill>
              <a:latin typeface="Arial" pitchFamily="34" charset="0"/>
              <a:cs typeface="Arial" pitchFamily="34" charset="0"/>
            </a:rPr>
            <a:t> </a:t>
          </a:r>
        </a:p>
        <a:p>
          <a:pPr algn="ctr"/>
          <a:r>
            <a:rPr lang="en-US" sz="5200" b="1" kern="0">
              <a:solidFill>
                <a:sysClr val="windowText" lastClr="000000"/>
              </a:solidFill>
              <a:latin typeface="Arial" pitchFamily="34" charset="0"/>
              <a:cs typeface="Arial" pitchFamily="34" charset="0"/>
            </a:rPr>
            <a:t>Plan de Acción</a:t>
          </a:r>
          <a:r>
            <a:rPr lang="en-US" sz="5200" b="1" kern="0" baseline="0">
              <a:solidFill>
                <a:sysClr val="windowText" lastClr="000000"/>
              </a:solidFill>
              <a:latin typeface="Arial" pitchFamily="34" charset="0"/>
              <a:cs typeface="Arial" pitchFamily="34" charset="0"/>
            </a:rPr>
            <a:t> Anual</a:t>
          </a: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r>
            <a:rPr lang="en-US" sz="5200" b="1" kern="0" baseline="0">
              <a:solidFill>
                <a:srgbClr val="204D38"/>
              </a:solidFill>
              <a:latin typeface="Arial" pitchFamily="34" charset="0"/>
              <a:cs typeface="Arial" pitchFamily="34" charset="0"/>
            </a:rPr>
            <a:t>2020</a:t>
          </a:r>
          <a:endParaRPr lang="en-US" sz="5200" b="1" kern="0">
            <a:solidFill>
              <a:srgbClr val="204D38"/>
            </a:solidFill>
            <a:latin typeface="Arial" pitchFamily="34" charset="0"/>
            <a:cs typeface="Arial" pitchFamily="34" charset="0"/>
          </a:endParaRPr>
        </a:p>
      </xdr:txBody>
    </xdr:sp>
    <xdr:clientData/>
  </xdr:twoCellAnchor>
  <xdr:twoCellAnchor>
    <xdr:from>
      <xdr:col>1</xdr:col>
      <xdr:colOff>344869</xdr:colOff>
      <xdr:row>26</xdr:row>
      <xdr:rowOff>119668</xdr:rowOff>
    </xdr:from>
    <xdr:to>
      <xdr:col>3</xdr:col>
      <xdr:colOff>654717</xdr:colOff>
      <xdr:row>36</xdr:row>
      <xdr:rowOff>69944</xdr:rowOff>
    </xdr:to>
    <xdr:sp macro="" textlink="">
      <xdr:nvSpPr>
        <xdr:cNvPr id="20" name="Pentágono regular 19">
          <a:hlinkClick xmlns:r="http://schemas.openxmlformats.org/officeDocument/2006/relationships" r:id="rId1"/>
          <a:extLst>
            <a:ext uri="{FF2B5EF4-FFF2-40B4-BE49-F238E27FC236}">
              <a16:creationId xmlns:a16="http://schemas.microsoft.com/office/drawing/2014/main" id="{00000000-0008-0000-0100-000014000000}"/>
            </a:ext>
          </a:extLst>
        </xdr:cNvPr>
        <xdr:cNvSpPr/>
      </xdr:nvSpPr>
      <xdr:spPr>
        <a:xfrm rot="15941576">
          <a:off x="1096155" y="4702382"/>
          <a:ext cx="1855276" cy="1833848"/>
        </a:xfrm>
        <a:prstGeom prst="pentagon">
          <a:avLst/>
        </a:prstGeom>
        <a:solidFill>
          <a:srgbClr val="66003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1</xdr:col>
      <xdr:colOff>609600</xdr:colOff>
      <xdr:row>27</xdr:row>
      <xdr:rowOff>123825</xdr:rowOff>
    </xdr:from>
    <xdr:to>
      <xdr:col>3</xdr:col>
      <xdr:colOff>590550</xdr:colOff>
      <xdr:row>31</xdr:row>
      <xdr:rowOff>123825</xdr:rowOff>
    </xdr:to>
    <xdr:grpSp>
      <xdr:nvGrpSpPr>
        <xdr:cNvPr id="33681" name="Group 69">
          <a:hlinkClick xmlns:r="http://schemas.openxmlformats.org/officeDocument/2006/relationships" r:id="rId1"/>
          <a:extLst>
            <a:ext uri="{FF2B5EF4-FFF2-40B4-BE49-F238E27FC236}">
              <a16:creationId xmlns:a16="http://schemas.microsoft.com/office/drawing/2014/main" id="{00000000-0008-0000-0100-000091830000}"/>
            </a:ext>
          </a:extLst>
        </xdr:cNvPr>
        <xdr:cNvGrpSpPr>
          <a:grpSpLocks/>
        </xdr:cNvGrpSpPr>
      </xdr:nvGrpSpPr>
      <xdr:grpSpPr bwMode="auto">
        <a:xfrm>
          <a:off x="1371600" y="5229225"/>
          <a:ext cx="1504950" cy="762000"/>
          <a:chOff x="3158608" y="1658473"/>
          <a:chExt cx="1206048" cy="762170"/>
        </a:xfrm>
      </xdr:grpSpPr>
      <xdr:sp macro="" textlink="">
        <xdr:nvSpPr>
          <xdr:cNvPr id="68" name="TextBox 70">
            <a:extLst>
              <a:ext uri="{FF2B5EF4-FFF2-40B4-BE49-F238E27FC236}">
                <a16:creationId xmlns:a16="http://schemas.microsoft.com/office/drawing/2014/main" id="{00000000-0008-0000-0100-000044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11</a:t>
            </a:r>
          </a:p>
        </xdr:txBody>
      </xdr:sp>
      <xdr:sp macro="" textlink="">
        <xdr:nvSpPr>
          <xdr:cNvPr id="69" name="TextBox 121">
            <a:extLst>
              <a:ext uri="{FF2B5EF4-FFF2-40B4-BE49-F238E27FC236}">
                <a16:creationId xmlns:a16="http://schemas.microsoft.com/office/drawing/2014/main" id="{00000000-0008-0000-0100-000045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PETI</a:t>
            </a:r>
          </a:p>
          <a:p>
            <a:pPr algn="ctr"/>
            <a:endParaRPr lang="en-US" sz="1300" b="1" kern="0">
              <a:solidFill>
                <a:schemeClr val="bg1"/>
              </a:solidFill>
              <a:latin typeface="Arial" pitchFamily="34" charset="0"/>
              <a:cs typeface="Arial" pitchFamily="34" charset="0"/>
            </a:endParaRPr>
          </a:p>
          <a:p>
            <a:pPr algn="ctr"/>
            <a:r>
              <a:rPr lang="en-US" sz="1300" b="1" kern="0">
                <a:solidFill>
                  <a:schemeClr val="bg1"/>
                </a:solidFill>
                <a:latin typeface="Arial" pitchFamily="34" charset="0"/>
                <a:cs typeface="Arial" pitchFamily="34" charset="0"/>
              </a:rPr>
              <a:t>Plan Estratégico de  TIC</a:t>
            </a:r>
            <a:endParaRPr lang="en-US" sz="1300" b="1" kern="0" baseline="0">
              <a:solidFill>
                <a:schemeClr val="bg1"/>
              </a:solidFill>
              <a:latin typeface="Arial" pitchFamily="34" charset="0"/>
              <a:cs typeface="Arial" pitchFamily="34" charset="0"/>
            </a:endParaRPr>
          </a:p>
        </xdr:txBody>
      </xdr:sp>
      <xdr:cxnSp macro="">
        <xdr:nvCxnSpPr>
          <xdr:cNvPr id="70" name="Straight Connector 72">
            <a:extLst>
              <a:ext uri="{FF2B5EF4-FFF2-40B4-BE49-F238E27FC236}">
                <a16:creationId xmlns:a16="http://schemas.microsoft.com/office/drawing/2014/main" id="{00000000-0008-0000-0100-000046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592226</xdr:colOff>
      <xdr:row>17</xdr:row>
      <xdr:rowOff>53936</xdr:rowOff>
    </xdr:from>
    <xdr:to>
      <xdr:col>4</xdr:col>
      <xdr:colOff>140074</xdr:colOff>
      <xdr:row>27</xdr:row>
      <xdr:rowOff>4212</xdr:rowOff>
    </xdr:to>
    <xdr:grpSp>
      <xdr:nvGrpSpPr>
        <xdr:cNvPr id="3" name="Grupo 2">
          <a:extLst>
            <a:ext uri="{FF2B5EF4-FFF2-40B4-BE49-F238E27FC236}">
              <a16:creationId xmlns:a16="http://schemas.microsoft.com/office/drawing/2014/main" id="{CC2639A4-229B-44EF-9915-8C802C412991}"/>
            </a:ext>
          </a:extLst>
        </xdr:cNvPr>
        <xdr:cNvGrpSpPr/>
      </xdr:nvGrpSpPr>
      <xdr:grpSpPr>
        <a:xfrm>
          <a:off x="1354226" y="3168611"/>
          <a:ext cx="1833848" cy="1941001"/>
          <a:chOff x="1354226" y="3169972"/>
          <a:chExt cx="1833848" cy="1936919"/>
        </a:xfrm>
      </xdr:grpSpPr>
      <xdr:sp macro="" textlink="">
        <xdr:nvSpPr>
          <xdr:cNvPr id="21" name="Pentágono regular 20">
            <a:hlinkClick xmlns:r="http://schemas.openxmlformats.org/officeDocument/2006/relationships" r:id="rId2"/>
            <a:extLst>
              <a:ext uri="{FF2B5EF4-FFF2-40B4-BE49-F238E27FC236}">
                <a16:creationId xmlns:a16="http://schemas.microsoft.com/office/drawing/2014/main" id="{00000000-0008-0000-0100-000015000000}"/>
              </a:ext>
            </a:extLst>
          </xdr:cNvPr>
          <xdr:cNvSpPr/>
        </xdr:nvSpPr>
        <xdr:spPr>
          <a:xfrm rot="17270589">
            <a:off x="1302690" y="3221508"/>
            <a:ext cx="1936919" cy="1833848"/>
          </a:xfrm>
          <a:prstGeom prst="pentagon">
            <a:avLst/>
          </a:prstGeom>
          <a:solidFill>
            <a:srgbClr val="9933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682" name="Group 69">
            <a:extLst>
              <a:ext uri="{FF2B5EF4-FFF2-40B4-BE49-F238E27FC236}">
                <a16:creationId xmlns:a16="http://schemas.microsoft.com/office/drawing/2014/main" id="{00000000-0008-0000-0100-000092830000}"/>
              </a:ext>
            </a:extLst>
          </xdr:cNvPr>
          <xdr:cNvGrpSpPr>
            <a:grpSpLocks/>
          </xdr:cNvGrpSpPr>
        </xdr:nvGrpSpPr>
        <xdr:grpSpPr bwMode="auto">
          <a:xfrm>
            <a:off x="1600200" y="3230336"/>
            <a:ext cx="1504950" cy="843643"/>
            <a:chOff x="3158608" y="1658473"/>
            <a:chExt cx="1206048" cy="762170"/>
          </a:xfrm>
        </xdr:grpSpPr>
        <xdr:sp macro="" textlink="">
          <xdr:nvSpPr>
            <xdr:cNvPr id="72" name="TextBox 70">
              <a:extLst>
                <a:ext uri="{FF2B5EF4-FFF2-40B4-BE49-F238E27FC236}">
                  <a16:creationId xmlns:a16="http://schemas.microsoft.com/office/drawing/2014/main" id="{00000000-0008-0000-0100-000048000000}"/>
                </a:ext>
              </a:extLst>
            </xdr:cNvPr>
            <xdr:cNvSpPr txBox="1"/>
          </xdr:nvSpPr>
          <xdr:spPr>
            <a:xfrm>
              <a:off x="3494469" y="1658473"/>
              <a:ext cx="534325" cy="45730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12</a:t>
              </a:r>
            </a:p>
          </xdr:txBody>
        </xdr:sp>
        <xdr:sp macro="" textlink="">
          <xdr:nvSpPr>
            <xdr:cNvPr id="73" name="TextBox 121">
              <a:extLst>
                <a:ext uri="{FF2B5EF4-FFF2-40B4-BE49-F238E27FC236}">
                  <a16:creationId xmlns:a16="http://schemas.microsoft.com/office/drawing/2014/main" id="{00000000-0008-0000-0100-000049000000}"/>
                </a:ext>
              </a:extLst>
            </xdr:cNvPr>
            <xdr:cNvSpPr txBox="1"/>
          </xdr:nvSpPr>
          <xdr:spPr>
            <a:xfrm>
              <a:off x="3158608" y="2153884"/>
              <a:ext cx="1206048" cy="26676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Tratamiento de Riesgos de Seguridad y Privacidad de la Información</a:t>
              </a:r>
            </a:p>
          </xdr:txBody>
        </xdr:sp>
        <xdr:cxnSp macro="">
          <xdr:nvCxnSpPr>
            <xdr:cNvPr id="74" name="Straight Connector 72">
              <a:extLst>
                <a:ext uri="{FF2B5EF4-FFF2-40B4-BE49-F238E27FC236}">
                  <a16:creationId xmlns:a16="http://schemas.microsoft.com/office/drawing/2014/main" id="{00000000-0008-0000-0100-00004A000000}"/>
                </a:ext>
              </a:extLst>
            </xdr:cNvPr>
            <xdr:cNvCxnSpPr/>
          </xdr:nvCxnSpPr>
          <xdr:spPr>
            <a:xfrm>
              <a:off x="3311272" y="2106248"/>
              <a:ext cx="900719"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47625</xdr:colOff>
      <xdr:row>9</xdr:row>
      <xdr:rowOff>66675</xdr:rowOff>
    </xdr:from>
    <xdr:to>
      <xdr:col>5</xdr:col>
      <xdr:colOff>381000</xdr:colOff>
      <xdr:row>18</xdr:row>
      <xdr:rowOff>190500</xdr:rowOff>
    </xdr:to>
    <xdr:grpSp>
      <xdr:nvGrpSpPr>
        <xdr:cNvPr id="33683" name="Grupo 143">
          <a:hlinkClick xmlns:r="http://schemas.openxmlformats.org/officeDocument/2006/relationships" r:id="rId3"/>
          <a:extLst>
            <a:ext uri="{FF2B5EF4-FFF2-40B4-BE49-F238E27FC236}">
              <a16:creationId xmlns:a16="http://schemas.microsoft.com/office/drawing/2014/main" id="{00000000-0008-0000-0100-000093830000}"/>
            </a:ext>
          </a:extLst>
        </xdr:cNvPr>
        <xdr:cNvGrpSpPr>
          <a:grpSpLocks/>
        </xdr:cNvGrpSpPr>
      </xdr:nvGrpSpPr>
      <xdr:grpSpPr bwMode="auto">
        <a:xfrm>
          <a:off x="2333625" y="1647825"/>
          <a:ext cx="1857375" cy="1933575"/>
          <a:chOff x="2333942" y="1972539"/>
          <a:chExt cx="1855276" cy="1833848"/>
        </a:xfrm>
      </xdr:grpSpPr>
      <xdr:sp macro="" textlink="">
        <xdr:nvSpPr>
          <xdr:cNvPr id="23" name="Pentágono regular 22">
            <a:extLst>
              <a:ext uri="{FF2B5EF4-FFF2-40B4-BE49-F238E27FC236}">
                <a16:creationId xmlns:a16="http://schemas.microsoft.com/office/drawing/2014/main" id="{00000000-0008-0000-0100-000017000000}"/>
              </a:ext>
            </a:extLst>
          </xdr:cNvPr>
          <xdr:cNvSpPr/>
        </xdr:nvSpPr>
        <xdr:spPr>
          <a:xfrm rot="19035689">
            <a:off x="2333942" y="1972539"/>
            <a:ext cx="1855276" cy="1833848"/>
          </a:xfrm>
          <a:prstGeom prst="pentagon">
            <a:avLst/>
          </a:prstGeom>
          <a:solidFill>
            <a:srgbClr val="6600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47" name="Group 69">
            <a:extLst>
              <a:ext uri="{FF2B5EF4-FFF2-40B4-BE49-F238E27FC236}">
                <a16:creationId xmlns:a16="http://schemas.microsoft.com/office/drawing/2014/main" id="{00000000-0008-0000-0100-0000D3830000}"/>
              </a:ext>
            </a:extLst>
          </xdr:cNvPr>
          <xdr:cNvGrpSpPr>
            <a:grpSpLocks/>
          </xdr:cNvGrpSpPr>
        </xdr:nvGrpSpPr>
        <xdr:grpSpPr bwMode="auto">
          <a:xfrm>
            <a:off x="2543427" y="2190027"/>
            <a:ext cx="1499617" cy="762170"/>
            <a:chOff x="3158608" y="1658473"/>
            <a:chExt cx="1206048" cy="762170"/>
          </a:xfrm>
        </xdr:grpSpPr>
        <xdr:sp macro="" textlink="">
          <xdr:nvSpPr>
            <xdr:cNvPr id="76" name="TextBox 70">
              <a:extLst>
                <a:ext uri="{FF2B5EF4-FFF2-40B4-BE49-F238E27FC236}">
                  <a16:creationId xmlns:a16="http://schemas.microsoft.com/office/drawing/2014/main" id="{00000000-0008-0000-0100-00004C000000}"/>
                </a:ext>
              </a:extLst>
            </xdr:cNvPr>
            <xdr:cNvSpPr txBox="1"/>
          </xdr:nvSpPr>
          <xdr:spPr>
            <a:xfrm>
              <a:off x="3495145" y="1659526"/>
              <a:ext cx="535619" cy="45608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13</a:t>
              </a:r>
            </a:p>
          </xdr:txBody>
        </xdr:sp>
        <xdr:sp macro="" textlink="">
          <xdr:nvSpPr>
            <xdr:cNvPr id="77" name="TextBox 121">
              <a:extLst>
                <a:ext uri="{FF2B5EF4-FFF2-40B4-BE49-F238E27FC236}">
                  <a16:creationId xmlns:a16="http://schemas.microsoft.com/office/drawing/2014/main" id="{00000000-0008-0000-0100-00004D000000}"/>
                </a:ext>
              </a:extLst>
            </xdr:cNvPr>
            <xdr:cNvSpPr txBox="1"/>
          </xdr:nvSpPr>
          <xdr:spPr>
            <a:xfrm>
              <a:off x="3158470" y="2153620"/>
              <a:ext cx="1208969" cy="2660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Seguridad y Privacidad de la Información </a:t>
              </a:r>
            </a:p>
          </xdr:txBody>
        </xdr:sp>
        <xdr:cxnSp macro="">
          <xdr:nvCxnSpPr>
            <xdr:cNvPr id="78" name="Straight Connector 72">
              <a:extLst>
                <a:ext uri="{FF2B5EF4-FFF2-40B4-BE49-F238E27FC236}">
                  <a16:creationId xmlns:a16="http://schemas.microsoft.com/office/drawing/2014/main" id="{00000000-0008-0000-0100-00004E000000}"/>
                </a:ext>
              </a:extLst>
            </xdr:cNvPr>
            <xdr:cNvCxnSpPr/>
          </xdr:nvCxnSpPr>
          <xdr:spPr>
            <a:xfrm>
              <a:off x="3311504" y="2106111"/>
              <a:ext cx="9029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276225</xdr:colOff>
      <xdr:row>0</xdr:row>
      <xdr:rowOff>152400</xdr:rowOff>
    </xdr:from>
    <xdr:to>
      <xdr:col>13</xdr:col>
      <xdr:colOff>47625</xdr:colOff>
      <xdr:row>5</xdr:row>
      <xdr:rowOff>69396</xdr:rowOff>
    </xdr:to>
    <xdr:pic>
      <xdr:nvPicPr>
        <xdr:cNvPr id="33684" name="Imagen 81">
          <a:extLst>
            <a:ext uri="{FF2B5EF4-FFF2-40B4-BE49-F238E27FC236}">
              <a16:creationId xmlns:a16="http://schemas.microsoft.com/office/drawing/2014/main" id="{00000000-0008-0000-0100-0000948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t="19276" b="19278"/>
        <a:stretch>
          <a:fillRect/>
        </a:stretch>
      </xdr:blipFill>
      <xdr:spPr bwMode="auto">
        <a:xfrm>
          <a:off x="1800225" y="152400"/>
          <a:ext cx="81534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247650</xdr:colOff>
      <xdr:row>42</xdr:row>
      <xdr:rowOff>85725</xdr:rowOff>
    </xdr:from>
    <xdr:to>
      <xdr:col>10</xdr:col>
      <xdr:colOff>571500</xdr:colOff>
      <xdr:row>52</xdr:row>
      <xdr:rowOff>9525</xdr:rowOff>
    </xdr:to>
    <xdr:grpSp>
      <xdr:nvGrpSpPr>
        <xdr:cNvPr id="33685" name="Grupo 85">
          <a:hlinkClick xmlns:r="http://schemas.openxmlformats.org/officeDocument/2006/relationships" r:id="rId5"/>
          <a:extLst>
            <a:ext uri="{FF2B5EF4-FFF2-40B4-BE49-F238E27FC236}">
              <a16:creationId xmlns:a16="http://schemas.microsoft.com/office/drawing/2014/main" id="{00000000-0008-0000-0100-000095830000}"/>
            </a:ext>
          </a:extLst>
        </xdr:cNvPr>
        <xdr:cNvGrpSpPr>
          <a:grpSpLocks/>
        </xdr:cNvGrpSpPr>
      </xdr:nvGrpSpPr>
      <xdr:grpSpPr bwMode="auto">
        <a:xfrm>
          <a:off x="6343650" y="8048625"/>
          <a:ext cx="1847850" cy="1828800"/>
          <a:chOff x="6360432" y="8272325"/>
          <a:chExt cx="1855276" cy="1833848"/>
        </a:xfrm>
      </xdr:grpSpPr>
      <xdr:sp macro="" textlink="">
        <xdr:nvSpPr>
          <xdr:cNvPr id="87" name="Pentágono regular 86">
            <a:extLst>
              <a:ext uri="{FF2B5EF4-FFF2-40B4-BE49-F238E27FC236}">
                <a16:creationId xmlns:a16="http://schemas.microsoft.com/office/drawing/2014/main" id="{00000000-0008-0000-0100-000057000000}"/>
              </a:ext>
            </a:extLst>
          </xdr:cNvPr>
          <xdr:cNvSpPr/>
        </xdr:nvSpPr>
        <xdr:spPr>
          <a:xfrm rot="8926205">
            <a:off x="6360432" y="8272325"/>
            <a:ext cx="1855276" cy="1833848"/>
          </a:xfrm>
          <a:prstGeom prst="pentagon">
            <a:avLst/>
          </a:prstGeom>
          <a:solidFill>
            <a:srgbClr val="FFCC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42" name="Grupo 87">
            <a:extLst>
              <a:ext uri="{FF2B5EF4-FFF2-40B4-BE49-F238E27FC236}">
                <a16:creationId xmlns:a16="http://schemas.microsoft.com/office/drawing/2014/main" id="{00000000-0008-0000-0100-0000CE830000}"/>
              </a:ext>
            </a:extLst>
          </xdr:cNvPr>
          <xdr:cNvGrpSpPr>
            <a:grpSpLocks/>
          </xdr:cNvGrpSpPr>
        </xdr:nvGrpSpPr>
        <xdr:grpSpPr bwMode="auto">
          <a:xfrm>
            <a:off x="6504313" y="8407904"/>
            <a:ext cx="1499617" cy="822921"/>
            <a:chOff x="6504313" y="8407904"/>
            <a:chExt cx="1499617" cy="822921"/>
          </a:xfrm>
        </xdr:grpSpPr>
        <xdr:sp macro="" textlink="">
          <xdr:nvSpPr>
            <xdr:cNvPr id="89" name="TextBox 70">
              <a:extLst>
                <a:ext uri="{FF2B5EF4-FFF2-40B4-BE49-F238E27FC236}">
                  <a16:creationId xmlns:a16="http://schemas.microsoft.com/office/drawing/2014/main" id="{00000000-0008-0000-0100-000059000000}"/>
                </a:ext>
              </a:extLst>
            </xdr:cNvPr>
            <xdr:cNvSpPr txBox="1"/>
          </xdr:nvSpPr>
          <xdr:spPr>
            <a:xfrm>
              <a:off x="6838596" y="8406043"/>
              <a:ext cx="650303" cy="45846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07</a:t>
              </a:r>
            </a:p>
          </xdr:txBody>
        </xdr:sp>
        <xdr:sp macro="" textlink="">
          <xdr:nvSpPr>
            <xdr:cNvPr id="90" name="TextBox 121">
              <a:extLst>
                <a:ext uri="{FF2B5EF4-FFF2-40B4-BE49-F238E27FC236}">
                  <a16:creationId xmlns:a16="http://schemas.microsoft.com/office/drawing/2014/main" id="{00000000-0008-0000-0100-00005A000000}"/>
                </a:ext>
              </a:extLst>
            </xdr:cNvPr>
            <xdr:cNvSpPr txBox="1"/>
          </xdr:nvSpPr>
          <xdr:spPr>
            <a:xfrm>
              <a:off x="6503881" y="8960018"/>
              <a:ext cx="1501434" cy="26743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Institucional de Capacitación</a:t>
              </a:r>
            </a:p>
          </xdr:txBody>
        </xdr:sp>
        <xdr:cxnSp macro="">
          <xdr:nvCxnSpPr>
            <xdr:cNvPr id="91" name="Straight Connector 72">
              <a:extLst>
                <a:ext uri="{FF2B5EF4-FFF2-40B4-BE49-F238E27FC236}">
                  <a16:creationId xmlns:a16="http://schemas.microsoft.com/office/drawing/2014/main" id="{00000000-0008-0000-0100-00005B000000}"/>
                </a:ext>
              </a:extLst>
            </xdr:cNvPr>
            <xdr:cNvCxnSpPr/>
          </xdr:nvCxnSpPr>
          <xdr:spPr>
            <a:xfrm>
              <a:off x="6599514" y="8940915"/>
              <a:ext cx="111890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28575</xdr:colOff>
      <xdr:row>44</xdr:row>
      <xdr:rowOff>180975</xdr:rowOff>
    </xdr:from>
    <xdr:to>
      <xdr:col>8</xdr:col>
      <xdr:colOff>361950</xdr:colOff>
      <xdr:row>54</xdr:row>
      <xdr:rowOff>104775</xdr:rowOff>
    </xdr:to>
    <xdr:grpSp>
      <xdr:nvGrpSpPr>
        <xdr:cNvPr id="230" name="Grupo 91">
          <a:hlinkClick xmlns:r="http://schemas.openxmlformats.org/officeDocument/2006/relationships" r:id="rId6"/>
          <a:extLst>
            <a:ext uri="{FF2B5EF4-FFF2-40B4-BE49-F238E27FC236}">
              <a16:creationId xmlns:a16="http://schemas.microsoft.com/office/drawing/2014/main" id="{00000000-0008-0000-0100-0000E6000000}"/>
            </a:ext>
          </a:extLst>
        </xdr:cNvPr>
        <xdr:cNvGrpSpPr/>
      </xdr:nvGrpSpPr>
      <xdr:grpSpPr>
        <a:xfrm>
          <a:off x="4600575" y="8524875"/>
          <a:ext cx="1857375" cy="1828800"/>
          <a:chOff x="4626015" y="8764130"/>
          <a:chExt cx="1857375" cy="1828800"/>
        </a:xfrm>
        <a:solidFill>
          <a:srgbClr val="92D050"/>
        </a:solidFill>
      </xdr:grpSpPr>
      <xdr:sp macro="" textlink="">
        <xdr:nvSpPr>
          <xdr:cNvPr id="93" name="Pentágono regular 92">
            <a:extLst>
              <a:ext uri="{FF2B5EF4-FFF2-40B4-BE49-F238E27FC236}">
                <a16:creationId xmlns:a16="http://schemas.microsoft.com/office/drawing/2014/main" id="{00000000-0008-0000-0100-00005D000000}"/>
              </a:ext>
            </a:extLst>
          </xdr:cNvPr>
          <xdr:cNvSpPr/>
        </xdr:nvSpPr>
        <xdr:spPr>
          <a:xfrm rot="10800000">
            <a:off x="4626015" y="8764130"/>
            <a:ext cx="1857375" cy="1828800"/>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9" name="Group 69">
            <a:extLst>
              <a:ext uri="{FF2B5EF4-FFF2-40B4-BE49-F238E27FC236}">
                <a16:creationId xmlns:a16="http://schemas.microsoft.com/office/drawing/2014/main" id="{00000000-0008-0000-0100-0000E5000000}"/>
              </a:ext>
            </a:extLst>
          </xdr:cNvPr>
          <xdr:cNvGrpSpPr/>
        </xdr:nvGrpSpPr>
        <xdr:grpSpPr>
          <a:xfrm>
            <a:off x="4816515" y="8802231"/>
            <a:ext cx="1504950" cy="798980"/>
            <a:chOff x="3116824" y="1658473"/>
            <a:chExt cx="1206048" cy="801025"/>
          </a:xfrm>
          <a:grpFill/>
        </xdr:grpSpPr>
        <xdr:sp macro="" textlink="">
          <xdr:nvSpPr>
            <xdr:cNvPr id="95" name="TextBox 70">
              <a:extLst>
                <a:ext uri="{FF2B5EF4-FFF2-40B4-BE49-F238E27FC236}">
                  <a16:creationId xmlns:a16="http://schemas.microsoft.com/office/drawing/2014/main" id="{00000000-0008-0000-0100-00005F000000}"/>
                </a:ext>
              </a:extLst>
            </xdr:cNvPr>
            <xdr:cNvSpPr txBox="1"/>
          </xdr:nvSpPr>
          <xdr:spPr>
            <a:xfrm>
              <a:off x="3498485" y="1658473"/>
              <a:ext cx="526692" cy="45837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08</a:t>
              </a:r>
            </a:p>
          </xdr:txBody>
        </xdr:sp>
        <xdr:sp macro="" textlink="">
          <xdr:nvSpPr>
            <xdr:cNvPr id="96" name="TextBox 121">
              <a:extLst>
                <a:ext uri="{FF2B5EF4-FFF2-40B4-BE49-F238E27FC236}">
                  <a16:creationId xmlns:a16="http://schemas.microsoft.com/office/drawing/2014/main" id="{00000000-0008-0000-0100-000060000000}"/>
                </a:ext>
              </a:extLst>
            </xdr:cNvPr>
            <xdr:cNvSpPr txBox="1"/>
          </xdr:nvSpPr>
          <xdr:spPr>
            <a:xfrm>
              <a:off x="3116824" y="2192115"/>
              <a:ext cx="1206048" cy="267383"/>
            </a:xfrm>
            <a:prstGeom prst="rect">
              <a:avLst/>
            </a:prstGeom>
            <a:grp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Incentivos Institucionales</a:t>
              </a:r>
            </a:p>
          </xdr:txBody>
        </xdr:sp>
        <xdr:cxnSp macro="">
          <xdr:nvCxnSpPr>
            <xdr:cNvPr id="97" name="Straight Connector 72">
              <a:extLst>
                <a:ext uri="{FF2B5EF4-FFF2-40B4-BE49-F238E27FC236}">
                  <a16:creationId xmlns:a16="http://schemas.microsoft.com/office/drawing/2014/main" id="{00000000-0008-0000-0100-000061000000}"/>
                </a:ext>
              </a:extLst>
            </xdr:cNvPr>
            <xdr:cNvCxnSpPr/>
          </xdr:nvCxnSpPr>
          <xdr:spPr>
            <a:xfrm>
              <a:off x="3315288" y="2107294"/>
              <a:ext cx="89308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11</xdr:col>
      <xdr:colOff>95250</xdr:colOff>
      <xdr:row>27</xdr:row>
      <xdr:rowOff>104775</xdr:rowOff>
    </xdr:from>
    <xdr:to>
      <xdr:col>13</xdr:col>
      <xdr:colOff>409575</xdr:colOff>
      <xdr:row>37</xdr:row>
      <xdr:rowOff>57150</xdr:rowOff>
    </xdr:to>
    <xdr:grpSp>
      <xdr:nvGrpSpPr>
        <xdr:cNvPr id="228" name="Grupo 110">
          <a:extLst>
            <a:ext uri="{FF2B5EF4-FFF2-40B4-BE49-F238E27FC236}">
              <a16:creationId xmlns:a16="http://schemas.microsoft.com/office/drawing/2014/main" id="{00000000-0008-0000-0100-0000E4000000}"/>
            </a:ext>
          </a:extLst>
        </xdr:cNvPr>
        <xdr:cNvGrpSpPr/>
      </xdr:nvGrpSpPr>
      <xdr:grpSpPr>
        <a:xfrm>
          <a:off x="8477250" y="5210175"/>
          <a:ext cx="1838325" cy="1857375"/>
          <a:chOff x="8489891" y="5445294"/>
          <a:chExt cx="1838325" cy="1857375"/>
        </a:xfrm>
        <a:solidFill>
          <a:schemeClr val="bg1">
            <a:lumMod val="50000"/>
          </a:schemeClr>
        </a:solidFill>
      </xdr:grpSpPr>
      <xdr:sp macro="" textlink="">
        <xdr:nvSpPr>
          <xdr:cNvPr id="112" name="Pentágono regular 111">
            <a:extLst>
              <a:ext uri="{FF2B5EF4-FFF2-40B4-BE49-F238E27FC236}">
                <a16:creationId xmlns:a16="http://schemas.microsoft.com/office/drawing/2014/main" id="{00000000-0008-0000-0100-000070000000}"/>
              </a:ext>
            </a:extLst>
          </xdr:cNvPr>
          <xdr:cNvSpPr/>
        </xdr:nvSpPr>
        <xdr:spPr>
          <a:xfrm rot="5983563">
            <a:off x="8480366" y="5454819"/>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7" name="Group 69">
            <a:extLst>
              <a:ext uri="{FF2B5EF4-FFF2-40B4-BE49-F238E27FC236}">
                <a16:creationId xmlns:a16="http://schemas.microsoft.com/office/drawing/2014/main" id="{00000000-0008-0000-0100-0000E3000000}"/>
              </a:ext>
            </a:extLst>
          </xdr:cNvPr>
          <xdr:cNvGrpSpPr/>
        </xdr:nvGrpSpPr>
        <xdr:grpSpPr>
          <a:xfrm rot="5400000">
            <a:off x="8750428" y="5418960"/>
            <a:ext cx="1128433" cy="1504950"/>
            <a:chOff x="3116365" y="1705504"/>
            <a:chExt cx="902542" cy="1499617"/>
          </a:xfrm>
          <a:grpFill/>
        </xdr:grpSpPr>
        <xdr:sp macro="" textlink="">
          <xdr:nvSpPr>
            <xdr:cNvPr id="114" name="TextBox 70">
              <a:extLst>
                <a:ext uri="{FF2B5EF4-FFF2-40B4-BE49-F238E27FC236}">
                  <a16:creationId xmlns:a16="http://schemas.microsoft.com/office/drawing/2014/main" id="{00000000-0008-0000-0100-000072000000}"/>
                </a:ext>
              </a:extLst>
            </xdr:cNvPr>
            <xdr:cNvSpPr txBox="1"/>
          </xdr:nvSpPr>
          <xdr:spPr>
            <a:xfrm rot="16200000">
              <a:off x="2967947" y="2248648"/>
              <a:ext cx="654896" cy="358059"/>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115" name="TextBox 121">
              <a:extLst>
                <a:ext uri="{FF2B5EF4-FFF2-40B4-BE49-F238E27FC236}">
                  <a16:creationId xmlns:a16="http://schemas.microsoft.com/office/drawing/2014/main" id="{00000000-0008-0000-0100-000073000000}"/>
                </a:ext>
              </a:extLst>
            </xdr:cNvPr>
            <xdr:cNvSpPr txBox="1"/>
          </xdr:nvSpPr>
          <xdr:spPr>
            <a:xfrm rot="16200000">
              <a:off x="3017695" y="2203910"/>
              <a:ext cx="1499617" cy="502806"/>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de Previsión de Recursos Humanos</a:t>
              </a:r>
            </a:p>
          </xdr:txBody>
        </xdr:sp>
        <xdr:cxnSp macro="">
          <xdr:nvCxnSpPr>
            <xdr:cNvPr id="116" name="Straight Connector 72">
              <a:extLst>
                <a:ext uri="{FF2B5EF4-FFF2-40B4-BE49-F238E27FC236}">
                  <a16:creationId xmlns:a16="http://schemas.microsoft.com/office/drawing/2014/main" id="{00000000-0008-0000-0100-000074000000}"/>
                </a:ext>
              </a:extLst>
            </xdr:cNvPr>
            <xdr:cNvCxnSpPr/>
          </xdr:nvCxnSpPr>
          <xdr:spPr>
            <a:xfrm rot="16200000">
              <a:off x="2934424" y="2484624"/>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733425</xdr:colOff>
      <xdr:row>18</xdr:row>
      <xdr:rowOff>28575</xdr:rowOff>
    </xdr:from>
    <xdr:to>
      <xdr:col>13</xdr:col>
      <xdr:colOff>285750</xdr:colOff>
      <xdr:row>27</xdr:row>
      <xdr:rowOff>171450</xdr:rowOff>
    </xdr:to>
    <xdr:grpSp>
      <xdr:nvGrpSpPr>
        <xdr:cNvPr id="226" name="Grupo 117">
          <a:extLst>
            <a:ext uri="{FF2B5EF4-FFF2-40B4-BE49-F238E27FC236}">
              <a16:creationId xmlns:a16="http://schemas.microsoft.com/office/drawing/2014/main" id="{00000000-0008-0000-0100-0000E2000000}"/>
            </a:ext>
          </a:extLst>
        </xdr:cNvPr>
        <xdr:cNvGrpSpPr/>
      </xdr:nvGrpSpPr>
      <xdr:grpSpPr>
        <a:xfrm>
          <a:off x="8353425" y="3419475"/>
          <a:ext cx="1838325" cy="1857375"/>
          <a:chOff x="8431607" y="3676462"/>
          <a:chExt cx="1838325" cy="1857375"/>
        </a:xfrm>
        <a:solidFill>
          <a:schemeClr val="bg1">
            <a:lumMod val="65000"/>
          </a:schemeClr>
        </a:solidFill>
      </xdr:grpSpPr>
      <xdr:sp macro="" textlink="">
        <xdr:nvSpPr>
          <xdr:cNvPr id="119" name="Pentágono regular 118">
            <a:extLst>
              <a:ext uri="{FF2B5EF4-FFF2-40B4-BE49-F238E27FC236}">
                <a16:creationId xmlns:a16="http://schemas.microsoft.com/office/drawing/2014/main" id="{00000000-0008-0000-0100-000077000000}"/>
              </a:ext>
            </a:extLst>
          </xdr:cNvPr>
          <xdr:cNvSpPr/>
        </xdr:nvSpPr>
        <xdr:spPr>
          <a:xfrm rot="4547856">
            <a:off x="8422082" y="3685987"/>
            <a:ext cx="1857375" cy="1838325"/>
          </a:xfrm>
          <a:prstGeom prst="pentagon">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5" name="Group 69">
            <a:extLst>
              <a:ext uri="{FF2B5EF4-FFF2-40B4-BE49-F238E27FC236}">
                <a16:creationId xmlns:a16="http://schemas.microsoft.com/office/drawing/2014/main" id="{00000000-0008-0000-0100-0000E1000000}"/>
              </a:ext>
            </a:extLst>
          </xdr:cNvPr>
          <xdr:cNvGrpSpPr/>
        </xdr:nvGrpSpPr>
        <xdr:grpSpPr>
          <a:xfrm rot="4762351">
            <a:off x="8718047" y="3707249"/>
            <a:ext cx="962342" cy="1504950"/>
            <a:chOff x="3201453" y="1799818"/>
            <a:chExt cx="777357" cy="1499617"/>
          </a:xfrm>
          <a:grpFill/>
        </xdr:grpSpPr>
        <xdr:sp macro="" textlink="">
          <xdr:nvSpPr>
            <xdr:cNvPr id="121" name="TextBox 70">
              <a:extLst>
                <a:ext uri="{FF2B5EF4-FFF2-40B4-BE49-F238E27FC236}">
                  <a16:creationId xmlns:a16="http://schemas.microsoft.com/office/drawing/2014/main" id="{00000000-0008-0000-0100-000079000000}"/>
                </a:ext>
              </a:extLst>
            </xdr:cNvPr>
            <xdr:cNvSpPr txBox="1"/>
          </xdr:nvSpPr>
          <xdr:spPr>
            <a:xfrm rot="16837649">
              <a:off x="3096258" y="2257175"/>
              <a:ext cx="570830" cy="360440"/>
            </a:xfrm>
            <a:prstGeom prst="rect">
              <a:avLst/>
            </a:prstGeom>
            <a:grp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122" name="TextBox 121">
              <a:extLst>
                <a:ext uri="{FF2B5EF4-FFF2-40B4-BE49-F238E27FC236}">
                  <a16:creationId xmlns:a16="http://schemas.microsoft.com/office/drawing/2014/main" id="{00000000-0008-0000-0100-00007A000000}"/>
                </a:ext>
              </a:extLst>
            </xdr:cNvPr>
            <xdr:cNvSpPr txBox="1"/>
          </xdr:nvSpPr>
          <xdr:spPr>
            <a:xfrm rot="16837649">
              <a:off x="3048191" y="2368816"/>
              <a:ext cx="1499617" cy="361621"/>
            </a:xfrm>
            <a:prstGeom prst="rect">
              <a:avLst/>
            </a:prstGeom>
            <a:grp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Plan Anual de Vacantes</a:t>
              </a:r>
            </a:p>
          </xdr:txBody>
        </xdr:sp>
        <xdr:cxnSp macro="">
          <xdr:nvCxnSpPr>
            <xdr:cNvPr id="123" name="Straight Connector 72">
              <a:extLst>
                <a:ext uri="{FF2B5EF4-FFF2-40B4-BE49-F238E27FC236}">
                  <a16:creationId xmlns:a16="http://schemas.microsoft.com/office/drawing/2014/main" id="{00000000-0008-0000-0100-00007B000000}"/>
                </a:ext>
              </a:extLst>
            </xdr:cNvPr>
            <xdr:cNvCxnSpPr/>
          </xdr:nvCxnSpPr>
          <xdr:spPr>
            <a:xfrm rot="16837649">
              <a:off x="2982853" y="2446011"/>
              <a:ext cx="1110476"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533400</xdr:colOff>
      <xdr:row>5</xdr:row>
      <xdr:rowOff>95250</xdr:rowOff>
    </xdr:from>
    <xdr:to>
      <xdr:col>10</xdr:col>
      <xdr:colOff>95250</xdr:colOff>
      <xdr:row>15</xdr:row>
      <xdr:rowOff>28575</xdr:rowOff>
    </xdr:to>
    <xdr:grpSp>
      <xdr:nvGrpSpPr>
        <xdr:cNvPr id="224" name="Grupo 145">
          <a:hlinkClick xmlns:r="http://schemas.openxmlformats.org/officeDocument/2006/relationships" r:id="rId7"/>
          <a:extLst>
            <a:ext uri="{FF2B5EF4-FFF2-40B4-BE49-F238E27FC236}">
              <a16:creationId xmlns:a16="http://schemas.microsoft.com/office/drawing/2014/main" id="{00000000-0008-0000-0100-0000E0000000}"/>
            </a:ext>
          </a:extLst>
        </xdr:cNvPr>
        <xdr:cNvGrpSpPr/>
      </xdr:nvGrpSpPr>
      <xdr:grpSpPr>
        <a:xfrm>
          <a:off x="5867400" y="914400"/>
          <a:ext cx="1847850" cy="1838325"/>
          <a:chOff x="5879965" y="1183581"/>
          <a:chExt cx="1847850" cy="1838325"/>
        </a:xfrm>
        <a:solidFill>
          <a:schemeClr val="bg1">
            <a:lumMod val="50000"/>
          </a:schemeClr>
        </a:solidFill>
      </xdr:grpSpPr>
      <xdr:sp macro="" textlink="">
        <xdr:nvSpPr>
          <xdr:cNvPr id="147" name="Pentágono regular 146">
            <a:extLst>
              <a:ext uri="{FF2B5EF4-FFF2-40B4-BE49-F238E27FC236}">
                <a16:creationId xmlns:a16="http://schemas.microsoft.com/office/drawing/2014/main" id="{00000000-0008-0000-0100-000093000000}"/>
              </a:ext>
            </a:extLst>
          </xdr:cNvPr>
          <xdr:cNvSpPr/>
        </xdr:nvSpPr>
        <xdr:spPr>
          <a:xfrm rot="939102">
            <a:off x="5879965" y="1183581"/>
            <a:ext cx="1847850" cy="1838325"/>
          </a:xfrm>
          <a:prstGeom prst="pentagon">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223" name="Group 69">
            <a:extLst>
              <a:ext uri="{FF2B5EF4-FFF2-40B4-BE49-F238E27FC236}">
                <a16:creationId xmlns:a16="http://schemas.microsoft.com/office/drawing/2014/main" id="{00000000-0008-0000-0100-0000DF000000}"/>
              </a:ext>
            </a:extLst>
          </xdr:cNvPr>
          <xdr:cNvGrpSpPr/>
        </xdr:nvGrpSpPr>
        <xdr:grpSpPr>
          <a:xfrm>
            <a:off x="6603865" y="1383606"/>
            <a:ext cx="523875" cy="447675"/>
            <a:chOff x="3646773" y="1662185"/>
            <a:chExt cx="526450" cy="445452"/>
          </a:xfrm>
          <a:grpFill/>
        </xdr:grpSpPr>
        <xdr:sp macro="" textlink="">
          <xdr:nvSpPr>
            <xdr:cNvPr id="149" name="TextBox 70">
              <a:extLst>
                <a:ext uri="{FF2B5EF4-FFF2-40B4-BE49-F238E27FC236}">
                  <a16:creationId xmlns:a16="http://schemas.microsoft.com/office/drawing/2014/main" id="{00000000-0008-0000-0100-000095000000}"/>
                </a:ext>
              </a:extLst>
            </xdr:cNvPr>
            <xdr:cNvSpPr txBox="1"/>
          </xdr:nvSpPr>
          <xdr:spPr>
            <a:xfrm>
              <a:off x="3646773" y="1662185"/>
              <a:ext cx="526450" cy="445452"/>
            </a:xfrm>
            <a:prstGeom prst="rect">
              <a:avLst/>
            </a:prstGeom>
            <a:solidFill>
              <a:schemeClr val="accent6"/>
            </a:solid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150" name="TextBox 121">
              <a:extLst>
                <a:ext uri="{FF2B5EF4-FFF2-40B4-BE49-F238E27FC236}">
                  <a16:creationId xmlns:a16="http://schemas.microsoft.com/office/drawing/2014/main" id="{00000000-0008-0000-0100-000096000000}"/>
                </a:ext>
              </a:extLst>
            </xdr:cNvPr>
            <xdr:cNvSpPr txBox="1"/>
          </xdr:nvSpPr>
          <xdr:spPr>
            <a:xfrm>
              <a:off x="3158610" y="2145548"/>
              <a:ext cx="1206049" cy="985681"/>
            </a:xfrm>
            <a:prstGeom prst="rect">
              <a:avLst/>
            </a:prstGeom>
            <a:solidFill>
              <a:schemeClr val="accent6"/>
            </a:solid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00" b="1" kern="0">
                  <a:solidFill>
                    <a:schemeClr val="bg1"/>
                  </a:solidFill>
                  <a:latin typeface="Arial" pitchFamily="34" charset="0"/>
                  <a:cs typeface="Arial" pitchFamily="34" charset="0"/>
                </a:rPr>
                <a:t>PINAR</a:t>
              </a:r>
            </a:p>
            <a:p>
              <a:pPr algn="ctr"/>
              <a:endParaRPr lang="en-US" sz="1200" b="1" kern="0">
                <a:solidFill>
                  <a:schemeClr val="bg1"/>
                </a:solidFill>
                <a:latin typeface="Arial" pitchFamily="34" charset="0"/>
                <a:cs typeface="Arial" pitchFamily="34" charset="0"/>
              </a:endParaRPr>
            </a:p>
            <a:p>
              <a:pPr algn="ctr"/>
              <a:r>
                <a:rPr lang="en-US" sz="1200" b="1" kern="0">
                  <a:solidFill>
                    <a:schemeClr val="bg1"/>
                  </a:solidFill>
                  <a:latin typeface="Arial" pitchFamily="34" charset="0"/>
                  <a:cs typeface="Arial" pitchFamily="34" charset="0"/>
                </a:rPr>
                <a:t>Plan Institucional de Archivos </a:t>
              </a:r>
            </a:p>
          </xdr:txBody>
        </xdr:sp>
        <xdr:cxnSp macro="">
          <xdr:nvCxnSpPr>
            <xdr:cNvPr id="151" name="Straight Connector 72">
              <a:extLst>
                <a:ext uri="{FF2B5EF4-FFF2-40B4-BE49-F238E27FC236}">
                  <a16:creationId xmlns:a16="http://schemas.microsoft.com/office/drawing/2014/main" id="{00000000-0008-0000-0100-000097000000}"/>
                </a:ext>
              </a:extLst>
            </xdr:cNvPr>
            <xdr:cNvCxnSpPr/>
          </xdr:nvCxnSpPr>
          <xdr:spPr>
            <a:xfrm>
              <a:off x="3311759" y="2107637"/>
              <a:ext cx="899751" cy="0"/>
            </a:xfrm>
            <a:prstGeom prst="line">
              <a:avLst/>
            </a:prstGeom>
            <a:grpFill/>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561975</xdr:colOff>
      <xdr:row>10</xdr:row>
      <xdr:rowOff>28575</xdr:rowOff>
    </xdr:from>
    <xdr:to>
      <xdr:col>12</xdr:col>
      <xdr:colOff>123825</xdr:colOff>
      <xdr:row>19</xdr:row>
      <xdr:rowOff>142875</xdr:rowOff>
    </xdr:to>
    <xdr:grpSp>
      <xdr:nvGrpSpPr>
        <xdr:cNvPr id="33690" name="Grupo 151">
          <a:hlinkClick xmlns:r="http://schemas.openxmlformats.org/officeDocument/2006/relationships" r:id="rId8"/>
          <a:extLst>
            <a:ext uri="{FF2B5EF4-FFF2-40B4-BE49-F238E27FC236}">
              <a16:creationId xmlns:a16="http://schemas.microsoft.com/office/drawing/2014/main" id="{00000000-0008-0000-0100-00009A830000}"/>
            </a:ext>
          </a:extLst>
        </xdr:cNvPr>
        <xdr:cNvGrpSpPr>
          <a:grpSpLocks/>
        </xdr:cNvGrpSpPr>
      </xdr:nvGrpSpPr>
      <xdr:grpSpPr bwMode="auto">
        <a:xfrm>
          <a:off x="7419975" y="1800225"/>
          <a:ext cx="1847850" cy="1924050"/>
          <a:chOff x="7458390" y="2134958"/>
          <a:chExt cx="1855276" cy="1833848"/>
        </a:xfrm>
      </xdr:grpSpPr>
      <xdr:sp macro="" textlink="">
        <xdr:nvSpPr>
          <xdr:cNvPr id="153" name="Pentágono regular 152">
            <a:extLst>
              <a:ext uri="{FF2B5EF4-FFF2-40B4-BE49-F238E27FC236}">
                <a16:creationId xmlns:a16="http://schemas.microsoft.com/office/drawing/2014/main" id="{00000000-0008-0000-0100-000099000000}"/>
              </a:ext>
            </a:extLst>
          </xdr:cNvPr>
          <xdr:cNvSpPr/>
        </xdr:nvSpPr>
        <xdr:spPr>
          <a:xfrm rot="2684975">
            <a:off x="7458390" y="2134958"/>
            <a:ext cx="1855276" cy="1833848"/>
          </a:xfrm>
          <a:prstGeom prst="pentagon">
            <a:avLst/>
          </a:prstGeom>
          <a:solidFill>
            <a:srgbClr val="00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17" name="Group 69">
            <a:extLst>
              <a:ext uri="{FF2B5EF4-FFF2-40B4-BE49-F238E27FC236}">
                <a16:creationId xmlns:a16="http://schemas.microsoft.com/office/drawing/2014/main" id="{00000000-0008-0000-0100-0000B5830000}"/>
              </a:ext>
            </a:extLst>
          </xdr:cNvPr>
          <xdr:cNvGrpSpPr>
            <a:grpSpLocks/>
          </xdr:cNvGrpSpPr>
        </xdr:nvGrpSpPr>
        <xdr:grpSpPr bwMode="auto">
          <a:xfrm rot="2532194">
            <a:off x="7631373" y="2439938"/>
            <a:ext cx="1524407" cy="1144133"/>
            <a:chOff x="3138673" y="1768852"/>
            <a:chExt cx="1225985" cy="1144133"/>
          </a:xfrm>
        </xdr:grpSpPr>
        <xdr:sp macro="" textlink="">
          <xdr:nvSpPr>
            <xdr:cNvPr id="155" name="TextBox 70">
              <a:extLst>
                <a:ext uri="{FF2B5EF4-FFF2-40B4-BE49-F238E27FC236}">
                  <a16:creationId xmlns:a16="http://schemas.microsoft.com/office/drawing/2014/main" id="{00000000-0008-0000-0100-00009B000000}"/>
                </a:ext>
              </a:extLst>
            </xdr:cNvPr>
            <xdr:cNvSpPr txBox="1"/>
          </xdr:nvSpPr>
          <xdr:spPr>
            <a:xfrm rot="19067806">
              <a:off x="3160476" y="1742408"/>
              <a:ext cx="522998" cy="487116"/>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156" name="TextBox 121">
              <a:extLst>
                <a:ext uri="{FF2B5EF4-FFF2-40B4-BE49-F238E27FC236}">
                  <a16:creationId xmlns:a16="http://schemas.microsoft.com/office/drawing/2014/main" id="{00000000-0008-0000-0100-00009C000000}"/>
                </a:ext>
              </a:extLst>
            </xdr:cNvPr>
            <xdr:cNvSpPr txBox="1"/>
          </xdr:nvSpPr>
          <xdr:spPr>
            <a:xfrm rot="19067806">
              <a:off x="3107016" y="2247453"/>
              <a:ext cx="1192128" cy="68769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t>
              </a:r>
            </a:p>
            <a:p>
              <a:pPr algn="ctr"/>
              <a:r>
                <a:rPr lang="en-US" sz="1300" b="1" kern="0">
                  <a:solidFill>
                    <a:schemeClr val="bg1"/>
                  </a:solidFill>
                  <a:latin typeface="Arial" pitchFamily="34" charset="0"/>
                  <a:cs typeface="Arial" pitchFamily="34" charset="0"/>
                </a:rPr>
                <a:t>Anual de Adquisiciones</a:t>
              </a:r>
            </a:p>
          </xdr:txBody>
        </xdr:sp>
        <xdr:cxnSp macro="">
          <xdr:nvCxnSpPr>
            <xdr:cNvPr id="157" name="Straight Connector 72">
              <a:extLst>
                <a:ext uri="{FF2B5EF4-FFF2-40B4-BE49-F238E27FC236}">
                  <a16:creationId xmlns:a16="http://schemas.microsoft.com/office/drawing/2014/main" id="{00000000-0008-0000-0100-00009D000000}"/>
                </a:ext>
              </a:extLst>
            </xdr:cNvPr>
            <xdr:cNvCxnSpPr/>
          </xdr:nvCxnSpPr>
          <xdr:spPr>
            <a:xfrm rot="19067806">
              <a:off x="3137575" y="2235820"/>
              <a:ext cx="89217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10</xdr:col>
      <xdr:colOff>114300</xdr:colOff>
      <xdr:row>35</xdr:row>
      <xdr:rowOff>123825</xdr:rowOff>
    </xdr:from>
    <xdr:to>
      <xdr:col>12</xdr:col>
      <xdr:colOff>428625</xdr:colOff>
      <xdr:row>45</xdr:row>
      <xdr:rowOff>76200</xdr:rowOff>
    </xdr:to>
    <xdr:grpSp>
      <xdr:nvGrpSpPr>
        <xdr:cNvPr id="33691" name="Grupo 164">
          <a:hlinkClick xmlns:r="http://schemas.openxmlformats.org/officeDocument/2006/relationships" r:id="rId9"/>
          <a:extLst>
            <a:ext uri="{FF2B5EF4-FFF2-40B4-BE49-F238E27FC236}">
              <a16:creationId xmlns:a16="http://schemas.microsoft.com/office/drawing/2014/main" id="{00000000-0008-0000-0100-00009B830000}"/>
            </a:ext>
          </a:extLst>
        </xdr:cNvPr>
        <xdr:cNvGrpSpPr>
          <a:grpSpLocks/>
        </xdr:cNvGrpSpPr>
      </xdr:nvGrpSpPr>
      <xdr:grpSpPr bwMode="auto">
        <a:xfrm>
          <a:off x="7734300" y="6753225"/>
          <a:ext cx="1838325" cy="1857375"/>
          <a:chOff x="7735216" y="6954800"/>
          <a:chExt cx="1843445" cy="1855276"/>
        </a:xfrm>
      </xdr:grpSpPr>
      <xdr:sp macro="" textlink="">
        <xdr:nvSpPr>
          <xdr:cNvPr id="166" name="Pentágono regular 165">
            <a:extLst>
              <a:ext uri="{FF2B5EF4-FFF2-40B4-BE49-F238E27FC236}">
                <a16:creationId xmlns:a16="http://schemas.microsoft.com/office/drawing/2014/main" id="{00000000-0008-0000-0100-0000A6000000}"/>
              </a:ext>
            </a:extLst>
          </xdr:cNvPr>
          <xdr:cNvSpPr/>
        </xdr:nvSpPr>
        <xdr:spPr>
          <a:xfrm rot="3322644">
            <a:off x="7734076" y="6965492"/>
            <a:ext cx="1855276" cy="1833893"/>
          </a:xfrm>
          <a:prstGeom prst="pentagon">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12" name="Group 69">
            <a:extLst>
              <a:ext uri="{FF2B5EF4-FFF2-40B4-BE49-F238E27FC236}">
                <a16:creationId xmlns:a16="http://schemas.microsoft.com/office/drawing/2014/main" id="{00000000-0008-0000-0100-0000B0830000}"/>
              </a:ext>
            </a:extLst>
          </xdr:cNvPr>
          <xdr:cNvGrpSpPr>
            <a:grpSpLocks/>
          </xdr:cNvGrpSpPr>
        </xdr:nvGrpSpPr>
        <xdr:grpSpPr bwMode="auto">
          <a:xfrm rot="-3105619">
            <a:off x="8072255" y="7170196"/>
            <a:ext cx="1087452" cy="1761529"/>
            <a:chOff x="3258444" y="1656423"/>
            <a:chExt cx="874569" cy="1761529"/>
          </a:xfrm>
        </xdr:grpSpPr>
        <xdr:sp macro="" textlink="">
          <xdr:nvSpPr>
            <xdr:cNvPr id="168" name="TextBox 70">
              <a:extLst>
                <a:ext uri="{FF2B5EF4-FFF2-40B4-BE49-F238E27FC236}">
                  <a16:creationId xmlns:a16="http://schemas.microsoft.com/office/drawing/2014/main" id="{00000000-0008-0000-0100-0000A8000000}"/>
                </a:ext>
              </a:extLst>
            </xdr:cNvPr>
            <xdr:cNvSpPr txBox="1"/>
          </xdr:nvSpPr>
          <xdr:spPr>
            <a:xfrm rot="3105619">
              <a:off x="3622498" y="1699109"/>
              <a:ext cx="659055" cy="35197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ysClr val="windowText" lastClr="000000"/>
                  </a:solidFill>
                  <a:latin typeface="Arial" pitchFamily="34" charset="0"/>
                  <a:cs typeface="Arial" pitchFamily="34" charset="0"/>
                </a:rPr>
                <a:t>06</a:t>
              </a:r>
            </a:p>
          </xdr:txBody>
        </xdr:sp>
        <xdr:sp macro="" textlink="">
          <xdr:nvSpPr>
            <xdr:cNvPr id="169" name="TextBox 121">
              <a:extLst>
                <a:ext uri="{FF2B5EF4-FFF2-40B4-BE49-F238E27FC236}">
                  <a16:creationId xmlns:a16="http://schemas.microsoft.com/office/drawing/2014/main" id="{00000000-0008-0000-0100-0000A9000000}"/>
                </a:ext>
              </a:extLst>
            </xdr:cNvPr>
            <xdr:cNvSpPr txBox="1"/>
          </xdr:nvSpPr>
          <xdr:spPr>
            <a:xfrm rot="3105619">
              <a:off x="2878847" y="2218311"/>
              <a:ext cx="1470935" cy="57387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ysClr val="windowText" lastClr="000000"/>
                  </a:solidFill>
                  <a:latin typeface="Arial" pitchFamily="34" charset="0"/>
                  <a:cs typeface="Arial" pitchFamily="34" charset="0"/>
                </a:rPr>
                <a:t>Plan Estratégico de Talento Humano</a:t>
              </a:r>
            </a:p>
          </xdr:txBody>
        </xdr:sp>
        <xdr:cxnSp macro="">
          <xdr:nvCxnSpPr>
            <xdr:cNvPr id="170" name="Straight Connector 72">
              <a:extLst>
                <a:ext uri="{FF2B5EF4-FFF2-40B4-BE49-F238E27FC236}">
                  <a16:creationId xmlns:a16="http://schemas.microsoft.com/office/drawing/2014/main" id="{00000000-0008-0000-0100-0000AA000000}"/>
                </a:ext>
              </a:extLst>
            </xdr:cNvPr>
            <xdr:cNvCxnSpPr/>
          </xdr:nvCxnSpPr>
          <xdr:spPr>
            <a:xfrm rot="3105619">
              <a:off x="3322828" y="2265816"/>
              <a:ext cx="106977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638175</xdr:colOff>
      <xdr:row>42</xdr:row>
      <xdr:rowOff>123825</xdr:rowOff>
    </xdr:from>
    <xdr:to>
      <xdr:col>6</xdr:col>
      <xdr:colOff>114300</xdr:colOff>
      <xdr:row>52</xdr:row>
      <xdr:rowOff>47625</xdr:rowOff>
    </xdr:to>
    <xdr:grpSp>
      <xdr:nvGrpSpPr>
        <xdr:cNvPr id="33692" name="Grupo 170">
          <a:hlinkClick xmlns:r="http://schemas.openxmlformats.org/officeDocument/2006/relationships" r:id="rId10"/>
          <a:extLst>
            <a:ext uri="{FF2B5EF4-FFF2-40B4-BE49-F238E27FC236}">
              <a16:creationId xmlns:a16="http://schemas.microsoft.com/office/drawing/2014/main" id="{00000000-0008-0000-0100-00009C830000}"/>
            </a:ext>
          </a:extLst>
        </xdr:cNvPr>
        <xdr:cNvGrpSpPr>
          <a:grpSpLocks/>
        </xdr:cNvGrpSpPr>
      </xdr:nvGrpSpPr>
      <xdr:grpSpPr bwMode="auto">
        <a:xfrm>
          <a:off x="2924175" y="8086725"/>
          <a:ext cx="1762125" cy="1828800"/>
          <a:chOff x="2857500" y="8273143"/>
          <a:chExt cx="1855276" cy="1833848"/>
        </a:xfrm>
      </xdr:grpSpPr>
      <xdr:sp macro="" textlink="">
        <xdr:nvSpPr>
          <xdr:cNvPr id="172" name="Pentágono regular 171">
            <a:extLst>
              <a:ext uri="{FF2B5EF4-FFF2-40B4-BE49-F238E27FC236}">
                <a16:creationId xmlns:a16="http://schemas.microsoft.com/office/drawing/2014/main" id="{00000000-0008-0000-0100-0000AC000000}"/>
              </a:ext>
            </a:extLst>
          </xdr:cNvPr>
          <xdr:cNvSpPr/>
        </xdr:nvSpPr>
        <xdr:spPr>
          <a:xfrm rot="12680438">
            <a:off x="2857500" y="8273143"/>
            <a:ext cx="1855276" cy="1833848"/>
          </a:xfrm>
          <a:prstGeom prst="pentagon">
            <a:avLst/>
          </a:prstGeom>
          <a:solidFill>
            <a:srgbClr val="CC33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07" name="Group 69">
            <a:extLst>
              <a:ext uri="{FF2B5EF4-FFF2-40B4-BE49-F238E27FC236}">
                <a16:creationId xmlns:a16="http://schemas.microsoft.com/office/drawing/2014/main" id="{00000000-0008-0000-0100-0000AB830000}"/>
              </a:ext>
            </a:extLst>
          </xdr:cNvPr>
          <xdr:cNvGrpSpPr>
            <a:grpSpLocks/>
          </xdr:cNvGrpSpPr>
        </xdr:nvGrpSpPr>
        <xdr:grpSpPr bwMode="auto">
          <a:xfrm rot="1957005">
            <a:off x="3186946" y="8400408"/>
            <a:ext cx="1499617" cy="764928"/>
            <a:chOff x="3069790" y="1710265"/>
            <a:chExt cx="1206048" cy="764928"/>
          </a:xfrm>
        </xdr:grpSpPr>
        <xdr:sp macro="" textlink="">
          <xdr:nvSpPr>
            <xdr:cNvPr id="174" name="TextBox 70">
              <a:extLst>
                <a:ext uri="{FF2B5EF4-FFF2-40B4-BE49-F238E27FC236}">
                  <a16:creationId xmlns:a16="http://schemas.microsoft.com/office/drawing/2014/main" id="{00000000-0008-0000-0100-0000AE000000}"/>
                </a:ext>
              </a:extLst>
            </xdr:cNvPr>
            <xdr:cNvSpPr txBox="1"/>
          </xdr:nvSpPr>
          <xdr:spPr>
            <a:xfrm rot="19642995">
              <a:off x="3201876" y="1657768"/>
              <a:ext cx="516180" cy="458462"/>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09</a:t>
              </a:r>
            </a:p>
          </xdr:txBody>
        </xdr:sp>
        <xdr:sp macro="" textlink="">
          <xdr:nvSpPr>
            <xdr:cNvPr id="175" name="TextBox 121">
              <a:extLst>
                <a:ext uri="{FF2B5EF4-FFF2-40B4-BE49-F238E27FC236}">
                  <a16:creationId xmlns:a16="http://schemas.microsoft.com/office/drawing/2014/main" id="{00000000-0008-0000-0100-0000AF000000}"/>
                </a:ext>
              </a:extLst>
            </xdr:cNvPr>
            <xdr:cNvSpPr txBox="1"/>
          </xdr:nvSpPr>
          <xdr:spPr>
            <a:xfrm rot="19642995">
              <a:off x="2974174" y="2170225"/>
              <a:ext cx="1153339" cy="248334"/>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Trabajo Anual en Seguridad y Salud en el Trabajo </a:t>
              </a:r>
            </a:p>
          </xdr:txBody>
        </xdr:sp>
        <xdr:cxnSp macro="">
          <xdr:nvCxnSpPr>
            <xdr:cNvPr id="176" name="Straight Connector 72">
              <a:extLst>
                <a:ext uri="{FF2B5EF4-FFF2-40B4-BE49-F238E27FC236}">
                  <a16:creationId xmlns:a16="http://schemas.microsoft.com/office/drawing/2014/main" id="{00000000-0008-0000-0100-0000B0000000}"/>
                </a:ext>
              </a:extLst>
            </xdr:cNvPr>
            <xdr:cNvCxnSpPr/>
          </xdr:nvCxnSpPr>
          <xdr:spPr>
            <a:xfrm rot="19642995">
              <a:off x="3085031" y="2145078"/>
              <a:ext cx="84685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152400</xdr:colOff>
      <xdr:row>35</xdr:row>
      <xdr:rowOff>133350</xdr:rowOff>
    </xdr:from>
    <xdr:to>
      <xdr:col>4</xdr:col>
      <xdr:colOff>457200</xdr:colOff>
      <xdr:row>45</xdr:row>
      <xdr:rowOff>85725</xdr:rowOff>
    </xdr:to>
    <xdr:grpSp>
      <xdr:nvGrpSpPr>
        <xdr:cNvPr id="33693" name="Grupo 176">
          <a:hlinkClick xmlns:r="http://schemas.openxmlformats.org/officeDocument/2006/relationships" r:id="rId11"/>
          <a:extLst>
            <a:ext uri="{FF2B5EF4-FFF2-40B4-BE49-F238E27FC236}">
              <a16:creationId xmlns:a16="http://schemas.microsoft.com/office/drawing/2014/main" id="{00000000-0008-0000-0100-00009D830000}"/>
            </a:ext>
          </a:extLst>
        </xdr:cNvPr>
        <xdr:cNvGrpSpPr>
          <a:grpSpLocks/>
        </xdr:cNvGrpSpPr>
      </xdr:nvGrpSpPr>
      <xdr:grpSpPr bwMode="auto">
        <a:xfrm>
          <a:off x="1676400" y="6762750"/>
          <a:ext cx="1828800" cy="1857375"/>
          <a:chOff x="1607900" y="6443503"/>
          <a:chExt cx="1833848" cy="1855276"/>
        </a:xfrm>
      </xdr:grpSpPr>
      <xdr:sp macro="" textlink="">
        <xdr:nvSpPr>
          <xdr:cNvPr id="178" name="Pentágono regular 177">
            <a:extLst>
              <a:ext uri="{FF2B5EF4-FFF2-40B4-BE49-F238E27FC236}">
                <a16:creationId xmlns:a16="http://schemas.microsoft.com/office/drawing/2014/main" id="{00000000-0008-0000-0100-0000B2000000}"/>
              </a:ext>
            </a:extLst>
          </xdr:cNvPr>
          <xdr:cNvSpPr/>
        </xdr:nvSpPr>
        <xdr:spPr>
          <a:xfrm rot="14460895">
            <a:off x="1597185" y="6454217"/>
            <a:ext cx="1855276" cy="1833848"/>
          </a:xfrm>
          <a:prstGeom prst="pentagon">
            <a:avLst/>
          </a:prstGeom>
          <a:solidFill>
            <a:srgbClr val="99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702" name="Group 69">
            <a:extLst>
              <a:ext uri="{FF2B5EF4-FFF2-40B4-BE49-F238E27FC236}">
                <a16:creationId xmlns:a16="http://schemas.microsoft.com/office/drawing/2014/main" id="{00000000-0008-0000-0100-0000A6830000}"/>
              </a:ext>
            </a:extLst>
          </xdr:cNvPr>
          <xdr:cNvGrpSpPr>
            <a:grpSpLocks/>
          </xdr:cNvGrpSpPr>
        </xdr:nvGrpSpPr>
        <xdr:grpSpPr bwMode="auto">
          <a:xfrm rot="3681421">
            <a:off x="2564801" y="6488359"/>
            <a:ext cx="445707" cy="659039"/>
            <a:chOff x="3277094" y="1754986"/>
            <a:chExt cx="358454" cy="659039"/>
          </a:xfrm>
        </xdr:grpSpPr>
        <xdr:sp macro="" textlink="">
          <xdr:nvSpPr>
            <xdr:cNvPr id="180" name="TextBox 70">
              <a:extLst>
                <a:ext uri="{FF2B5EF4-FFF2-40B4-BE49-F238E27FC236}">
                  <a16:creationId xmlns:a16="http://schemas.microsoft.com/office/drawing/2014/main" id="{00000000-0008-0000-0100-0000B4000000}"/>
                </a:ext>
              </a:extLst>
            </xdr:cNvPr>
            <xdr:cNvSpPr txBox="1"/>
          </xdr:nvSpPr>
          <xdr:spPr>
            <a:xfrm rot="17918579">
              <a:off x="3127750" y="1905530"/>
              <a:ext cx="659039" cy="359630"/>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10</a:t>
              </a:r>
            </a:p>
          </xdr:txBody>
        </xdr:sp>
        <xdr:sp macro="" textlink="">
          <xdr:nvSpPr>
            <xdr:cNvPr id="181" name="TextBox 121">
              <a:extLst>
                <a:ext uri="{FF2B5EF4-FFF2-40B4-BE49-F238E27FC236}">
                  <a16:creationId xmlns:a16="http://schemas.microsoft.com/office/drawing/2014/main" id="{00000000-0008-0000-0100-0000B5000000}"/>
                </a:ext>
              </a:extLst>
            </xdr:cNvPr>
            <xdr:cNvSpPr txBox="1"/>
          </xdr:nvSpPr>
          <xdr:spPr>
            <a:xfrm rot="17918579">
              <a:off x="2898151" y="2369404"/>
              <a:ext cx="1499553" cy="21424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Anticorrupción y de Atención al Ciudadano</a:t>
              </a:r>
            </a:p>
          </xdr:txBody>
        </xdr:sp>
        <xdr:cxnSp macro="">
          <xdr:nvCxnSpPr>
            <xdr:cNvPr id="182" name="Straight Connector 72">
              <a:extLst>
                <a:ext uri="{FF2B5EF4-FFF2-40B4-BE49-F238E27FC236}">
                  <a16:creationId xmlns:a16="http://schemas.microsoft.com/office/drawing/2014/main" id="{00000000-0008-0000-0100-0000B6000000}"/>
                </a:ext>
              </a:extLst>
            </xdr:cNvPr>
            <xdr:cNvCxnSpPr/>
          </xdr:nvCxnSpPr>
          <xdr:spPr>
            <a:xfrm rot="17918579">
              <a:off x="2954870" y="2384960"/>
              <a:ext cx="111750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171450</xdr:colOff>
      <xdr:row>5</xdr:row>
      <xdr:rowOff>47625</xdr:rowOff>
    </xdr:from>
    <xdr:to>
      <xdr:col>7</xdr:col>
      <xdr:colOff>504825</xdr:colOff>
      <xdr:row>14</xdr:row>
      <xdr:rowOff>171450</xdr:rowOff>
    </xdr:to>
    <xdr:grpSp>
      <xdr:nvGrpSpPr>
        <xdr:cNvPr id="33694" name="Grupo 103">
          <a:hlinkClick xmlns:r="http://schemas.openxmlformats.org/officeDocument/2006/relationships" r:id="rId12"/>
          <a:extLst>
            <a:ext uri="{FF2B5EF4-FFF2-40B4-BE49-F238E27FC236}">
              <a16:creationId xmlns:a16="http://schemas.microsoft.com/office/drawing/2014/main" id="{00000000-0008-0000-0100-00009E830000}"/>
            </a:ext>
          </a:extLst>
        </xdr:cNvPr>
        <xdr:cNvGrpSpPr>
          <a:grpSpLocks/>
        </xdr:cNvGrpSpPr>
      </xdr:nvGrpSpPr>
      <xdr:grpSpPr bwMode="auto">
        <a:xfrm>
          <a:off x="3981450" y="866775"/>
          <a:ext cx="1857375" cy="1838325"/>
          <a:chOff x="3983124" y="1143000"/>
          <a:chExt cx="1855276" cy="1833846"/>
        </a:xfrm>
      </xdr:grpSpPr>
      <xdr:sp macro="" textlink="">
        <xdr:nvSpPr>
          <xdr:cNvPr id="105" name="Pentágono regular 104">
            <a:extLst>
              <a:ext uri="{FF2B5EF4-FFF2-40B4-BE49-F238E27FC236}">
                <a16:creationId xmlns:a16="http://schemas.microsoft.com/office/drawing/2014/main" id="{00000000-0008-0000-0100-000069000000}"/>
              </a:ext>
            </a:extLst>
          </xdr:cNvPr>
          <xdr:cNvSpPr/>
        </xdr:nvSpPr>
        <xdr:spPr>
          <a:xfrm rot="20815131">
            <a:off x="3983124" y="1143000"/>
            <a:ext cx="1855276" cy="1833846"/>
          </a:xfrm>
          <a:prstGeom prst="pentagon">
            <a:avLst/>
          </a:prstGeom>
          <a:solidFill>
            <a:srgbClr val="3333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grpSp>
        <xdr:nvGrpSpPr>
          <xdr:cNvPr id="33697" name="Group 69">
            <a:extLst>
              <a:ext uri="{FF2B5EF4-FFF2-40B4-BE49-F238E27FC236}">
                <a16:creationId xmlns:a16="http://schemas.microsoft.com/office/drawing/2014/main" id="{00000000-0008-0000-0100-0000A1830000}"/>
              </a:ext>
            </a:extLst>
          </xdr:cNvPr>
          <xdr:cNvGrpSpPr>
            <a:grpSpLocks/>
          </xdr:cNvGrpSpPr>
        </xdr:nvGrpSpPr>
        <xdr:grpSpPr bwMode="auto">
          <a:xfrm>
            <a:off x="4639607" y="1390048"/>
            <a:ext cx="523283" cy="445125"/>
            <a:chOff x="3502668" y="1656620"/>
            <a:chExt cx="523283" cy="445125"/>
          </a:xfrm>
        </xdr:grpSpPr>
        <xdr:sp macro="" textlink="">
          <xdr:nvSpPr>
            <xdr:cNvPr id="107" name="TextBox 70">
              <a:extLst>
                <a:ext uri="{FF2B5EF4-FFF2-40B4-BE49-F238E27FC236}">
                  <a16:creationId xmlns:a16="http://schemas.microsoft.com/office/drawing/2014/main" id="{00000000-0008-0000-0100-00006B000000}"/>
                </a:ext>
              </a:extLst>
            </xdr:cNvPr>
            <xdr:cNvSpPr txBox="1"/>
          </xdr:nvSpPr>
          <xdr:spPr>
            <a:xfrm>
              <a:off x="3502667" y="1656619"/>
              <a:ext cx="523283" cy="446584"/>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8" name="TextBox 121">
              <a:extLst>
                <a:ext uri="{FF2B5EF4-FFF2-40B4-BE49-F238E27FC236}">
                  <a16:creationId xmlns:a16="http://schemas.microsoft.com/office/drawing/2014/main" id="{00000000-0008-0000-0100-00006C000000}"/>
                </a:ext>
              </a:extLst>
            </xdr:cNvPr>
            <xdr:cNvSpPr txBox="1"/>
          </xdr:nvSpPr>
          <xdr:spPr>
            <a:xfrm>
              <a:off x="3160154" y="2312243"/>
              <a:ext cx="1208308" cy="665126"/>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Plan de Acción Anual</a:t>
              </a:r>
            </a:p>
          </xdr:txBody>
        </xdr:sp>
        <xdr:cxnSp macro="">
          <xdr:nvCxnSpPr>
            <xdr:cNvPr id="109" name="Straight Connector 72">
              <a:extLst>
                <a:ext uri="{FF2B5EF4-FFF2-40B4-BE49-F238E27FC236}">
                  <a16:creationId xmlns:a16="http://schemas.microsoft.com/office/drawing/2014/main" id="{00000000-0008-0000-0100-00006D000000}"/>
                </a:ext>
              </a:extLst>
            </xdr:cNvPr>
            <xdr:cNvCxnSpPr/>
          </xdr:nvCxnSpPr>
          <xdr:spPr>
            <a:xfrm>
              <a:off x="3312382" y="2103203"/>
              <a:ext cx="903852"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5</xdr:col>
      <xdr:colOff>638175</xdr:colOff>
      <xdr:row>30</xdr:row>
      <xdr:rowOff>85725</xdr:rowOff>
    </xdr:from>
    <xdr:to>
      <xdr:col>9</xdr:col>
      <xdr:colOff>57150</xdr:colOff>
      <xdr:row>37</xdr:row>
      <xdr:rowOff>66675</xdr:rowOff>
    </xdr:to>
    <xdr:pic>
      <xdr:nvPicPr>
        <xdr:cNvPr id="33695" name="6 Imagen">
          <a:extLst>
            <a:ext uri="{FF2B5EF4-FFF2-40B4-BE49-F238E27FC236}">
              <a16:creationId xmlns:a16="http://schemas.microsoft.com/office/drawing/2014/main" id="{00000000-0008-0000-0100-00009F83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448175" y="5991225"/>
          <a:ext cx="24669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123825</xdr:rowOff>
    </xdr:from>
    <xdr:to>
      <xdr:col>1</xdr:col>
      <xdr:colOff>2847975</xdr:colOff>
      <xdr:row>12</xdr:row>
      <xdr:rowOff>142875</xdr:rowOff>
    </xdr:to>
    <xdr:grpSp>
      <xdr:nvGrpSpPr>
        <xdr:cNvPr id="14633" name="Grupo 178">
          <a:hlinkClick xmlns:r="http://schemas.openxmlformats.org/officeDocument/2006/relationships" r:id="rId1"/>
          <a:extLst>
            <a:ext uri="{FF2B5EF4-FFF2-40B4-BE49-F238E27FC236}">
              <a16:creationId xmlns:a16="http://schemas.microsoft.com/office/drawing/2014/main" id="{00000000-0008-0000-0900-000029390000}"/>
            </a:ext>
          </a:extLst>
        </xdr:cNvPr>
        <xdr:cNvGrpSpPr>
          <a:grpSpLocks/>
        </xdr:cNvGrpSpPr>
      </xdr:nvGrpSpPr>
      <xdr:grpSpPr bwMode="auto">
        <a:xfrm>
          <a:off x="95250" y="295275"/>
          <a:ext cx="2847975" cy="3181350"/>
          <a:chOff x="0" y="40822"/>
          <a:chExt cx="2503044" cy="2454728"/>
        </a:xfrm>
      </xdr:grpSpPr>
      <xdr:sp macro="" textlink="">
        <xdr:nvSpPr>
          <xdr:cNvPr id="4" name="Rectángulo 179">
            <a:extLst>
              <a:ext uri="{FF2B5EF4-FFF2-40B4-BE49-F238E27FC236}">
                <a16:creationId xmlns:a16="http://schemas.microsoft.com/office/drawing/2014/main" id="{00000000-0008-0000-0900-000004000000}"/>
              </a:ext>
            </a:extLst>
          </xdr:cNvPr>
          <xdr:cNvSpPr/>
        </xdr:nvSpPr>
        <xdr:spPr>
          <a:xfrm>
            <a:off x="418569" y="2189801"/>
            <a:ext cx="1640791" cy="305749"/>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4635" name="Imagen 180">
            <a:extLst>
              <a:ext uri="{FF2B5EF4-FFF2-40B4-BE49-F238E27FC236}">
                <a16:creationId xmlns:a16="http://schemas.microsoft.com/office/drawing/2014/main" id="{00000000-0008-0000-0900-00002B39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164522</xdr:colOff>
      <xdr:row>13</xdr:row>
      <xdr:rowOff>118286</xdr:rowOff>
    </xdr:from>
    <xdr:to>
      <xdr:col>7</xdr:col>
      <xdr:colOff>995615</xdr:colOff>
      <xdr:row>35</xdr:row>
      <xdr:rowOff>164516</xdr:rowOff>
    </xdr:to>
    <xdr:pic>
      <xdr:nvPicPr>
        <xdr:cNvPr id="2" name="Imagen 1">
          <a:extLst>
            <a:ext uri="{FF2B5EF4-FFF2-40B4-BE49-F238E27FC236}">
              <a16:creationId xmlns:a16="http://schemas.microsoft.com/office/drawing/2014/main" id="{BF40689F-264D-43E2-B46B-F2A9C641EE99}"/>
            </a:ext>
          </a:extLst>
        </xdr:cNvPr>
        <xdr:cNvPicPr>
          <a:picLocks noChangeAspect="1"/>
        </xdr:cNvPicPr>
      </xdr:nvPicPr>
      <xdr:blipFill>
        <a:blip xmlns:r="http://schemas.openxmlformats.org/officeDocument/2006/relationships" r:embed="rId3"/>
        <a:stretch>
          <a:fillRect/>
        </a:stretch>
      </xdr:blipFill>
      <xdr:spPr>
        <a:xfrm>
          <a:off x="3141085" y="3642536"/>
          <a:ext cx="13356468" cy="4356293"/>
        </a:xfrm>
        <a:prstGeom prst="rect">
          <a:avLst/>
        </a:prstGeom>
      </xdr:spPr>
    </xdr:pic>
    <xdr:clientData/>
  </xdr:twoCellAnchor>
  <xdr:twoCellAnchor>
    <xdr:from>
      <xdr:col>6</xdr:col>
      <xdr:colOff>1688523</xdr:colOff>
      <xdr:row>25</xdr:row>
      <xdr:rowOff>84420</xdr:rowOff>
    </xdr:from>
    <xdr:to>
      <xdr:col>7</xdr:col>
      <xdr:colOff>787977</xdr:colOff>
      <xdr:row>28</xdr:row>
      <xdr:rowOff>164518</xdr:rowOff>
    </xdr:to>
    <xdr:sp macro="" textlink="">
      <xdr:nvSpPr>
        <xdr:cNvPr id="3" name="Rectángulo: esquinas redondeadas 2">
          <a:extLst>
            <a:ext uri="{FF2B5EF4-FFF2-40B4-BE49-F238E27FC236}">
              <a16:creationId xmlns:a16="http://schemas.microsoft.com/office/drawing/2014/main" id="{25B311DF-2C42-4F02-AEDB-F00FD48A85D8}"/>
            </a:ext>
          </a:extLst>
        </xdr:cNvPr>
        <xdr:cNvSpPr/>
      </xdr:nvSpPr>
      <xdr:spPr>
        <a:xfrm>
          <a:off x="9927648" y="6251858"/>
          <a:ext cx="6362267" cy="580160"/>
        </a:xfrm>
        <a:prstGeom prst="roundRect">
          <a:avLst/>
        </a:prstGeom>
        <a:noFill/>
        <a:ln w="762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s-C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76200</xdr:colOff>
      <xdr:row>3</xdr:row>
      <xdr:rowOff>28575</xdr:rowOff>
    </xdr:from>
    <xdr:to>
      <xdr:col>1</xdr:col>
      <xdr:colOff>2228850</xdr:colOff>
      <xdr:row>14</xdr:row>
      <xdr:rowOff>15875</xdr:rowOff>
    </xdr:to>
    <xdr:grpSp>
      <xdr:nvGrpSpPr>
        <xdr:cNvPr id="15653" name="Grupo 178">
          <a:hlinkClick xmlns:r="http://schemas.openxmlformats.org/officeDocument/2006/relationships" r:id="rId1"/>
          <a:extLst>
            <a:ext uri="{FF2B5EF4-FFF2-40B4-BE49-F238E27FC236}">
              <a16:creationId xmlns:a16="http://schemas.microsoft.com/office/drawing/2014/main" id="{00000000-0008-0000-0B00-0000253D0000}"/>
            </a:ext>
          </a:extLst>
        </xdr:cNvPr>
        <xdr:cNvGrpSpPr>
          <a:grpSpLocks/>
        </xdr:cNvGrpSpPr>
      </xdr:nvGrpSpPr>
      <xdr:grpSpPr bwMode="auto">
        <a:xfrm>
          <a:off x="171450" y="590550"/>
          <a:ext cx="2152650" cy="2111375"/>
          <a:chOff x="0" y="40822"/>
          <a:chExt cx="2503044" cy="2454728"/>
        </a:xfrm>
      </xdr:grpSpPr>
      <xdr:sp macro="" textlink="">
        <xdr:nvSpPr>
          <xdr:cNvPr id="7" name="Rectángulo 179">
            <a:extLst>
              <a:ext uri="{FF2B5EF4-FFF2-40B4-BE49-F238E27FC236}">
                <a16:creationId xmlns:a16="http://schemas.microsoft.com/office/drawing/2014/main" id="{00000000-0008-0000-0B00-000007000000}"/>
              </a:ext>
            </a:extLst>
          </xdr:cNvPr>
          <xdr:cNvSpPr/>
        </xdr:nvSpPr>
        <xdr:spPr>
          <a:xfrm>
            <a:off x="420866" y="2188709"/>
            <a:ext cx="1639162" cy="30684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5655" name="Imagen 180">
            <a:extLst>
              <a:ext uri="{FF2B5EF4-FFF2-40B4-BE49-F238E27FC236}">
                <a16:creationId xmlns:a16="http://schemas.microsoft.com/office/drawing/2014/main" id="{00000000-0008-0000-0B00-0000273D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1</xdr:row>
      <xdr:rowOff>25400</xdr:rowOff>
    </xdr:from>
    <xdr:to>
      <xdr:col>2</xdr:col>
      <xdr:colOff>428625</xdr:colOff>
      <xdr:row>11</xdr:row>
      <xdr:rowOff>142875</xdr:rowOff>
    </xdr:to>
    <xdr:grpSp>
      <xdr:nvGrpSpPr>
        <xdr:cNvPr id="13607" name="Grupo 178">
          <a:hlinkClick xmlns:r="http://schemas.openxmlformats.org/officeDocument/2006/relationships" r:id="rId1"/>
          <a:extLst>
            <a:ext uri="{FF2B5EF4-FFF2-40B4-BE49-F238E27FC236}">
              <a16:creationId xmlns:a16="http://schemas.microsoft.com/office/drawing/2014/main" id="{00000000-0008-0000-0A00-000027350000}"/>
            </a:ext>
          </a:extLst>
        </xdr:cNvPr>
        <xdr:cNvGrpSpPr>
          <a:grpSpLocks/>
        </xdr:cNvGrpSpPr>
      </xdr:nvGrpSpPr>
      <xdr:grpSpPr bwMode="auto">
        <a:xfrm>
          <a:off x="142875" y="225425"/>
          <a:ext cx="2371725" cy="1965325"/>
          <a:chOff x="0" y="40822"/>
          <a:chExt cx="2503044" cy="2454728"/>
        </a:xfrm>
      </xdr:grpSpPr>
      <xdr:sp macro="" textlink="">
        <xdr:nvSpPr>
          <xdr:cNvPr id="8" name="Rectángulo 179">
            <a:extLst>
              <a:ext uri="{FF2B5EF4-FFF2-40B4-BE49-F238E27FC236}">
                <a16:creationId xmlns:a16="http://schemas.microsoft.com/office/drawing/2014/main" id="{00000000-0008-0000-0A00-000008000000}"/>
              </a:ext>
            </a:extLst>
          </xdr:cNvPr>
          <xdr:cNvSpPr/>
        </xdr:nvSpPr>
        <xdr:spPr>
          <a:xfrm>
            <a:off x="420866" y="2199954"/>
            <a:ext cx="1639162" cy="295596"/>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3609" name="Imagen 180">
            <a:extLst>
              <a:ext uri="{FF2B5EF4-FFF2-40B4-BE49-F238E27FC236}">
                <a16:creationId xmlns:a16="http://schemas.microsoft.com/office/drawing/2014/main" id="{00000000-0008-0000-0A00-0000293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34</xdr:col>
      <xdr:colOff>57150</xdr:colOff>
      <xdr:row>37</xdr:row>
      <xdr:rowOff>0</xdr:rowOff>
    </xdr:to>
    <xdr:sp macro="" textlink="">
      <xdr:nvSpPr>
        <xdr:cNvPr id="2" name="AutoShape 3">
          <a:extLst>
            <a:ext uri="{FF2B5EF4-FFF2-40B4-BE49-F238E27FC236}">
              <a16:creationId xmlns:a16="http://schemas.microsoft.com/office/drawing/2014/main" id="{CC72556B-28DF-4022-BD97-BF00805C532D}"/>
            </a:ext>
          </a:extLst>
        </xdr:cNvPr>
        <xdr:cNvSpPr>
          <a:spLocks noChangeArrowheads="1"/>
        </xdr:cNvSpPr>
      </xdr:nvSpPr>
      <xdr:spPr bwMode="auto">
        <a:xfrm>
          <a:off x="47625" y="0"/>
          <a:ext cx="30670500" cy="30460950"/>
        </a:xfrm>
        <a:custGeom>
          <a:avLst/>
          <a:gdLst/>
          <a:ahLst/>
          <a:cxnLst/>
          <a:rect l="0" t="0" r="0" b="0"/>
          <a:pathLst/>
        </a:custGeom>
        <a:solidFill>
          <a:srgbClr val="FFFFFF"/>
        </a:solidFill>
        <a:ln w="9525">
          <a:solidFill>
            <a:srgbClr val="000000"/>
          </a:solidFill>
          <a:round/>
          <a:headEnd/>
          <a:tailEnd/>
        </a:ln>
      </xdr:spPr>
    </xdr:sp>
    <xdr:clientData fLocksWithSheet="0"/>
  </xdr:twoCellAnchor>
  <xdr:oneCellAnchor>
    <xdr:from>
      <xdr:col>7</xdr:col>
      <xdr:colOff>0</xdr:colOff>
      <xdr:row>0</xdr:row>
      <xdr:rowOff>0</xdr:rowOff>
    </xdr:from>
    <xdr:ext cx="304800" cy="309130"/>
    <xdr:sp macro="" textlink="">
      <xdr:nvSpPr>
        <xdr:cNvPr id="3" name="AutoShape 1">
          <a:extLst>
            <a:ext uri="{FF2B5EF4-FFF2-40B4-BE49-F238E27FC236}">
              <a16:creationId xmlns:a16="http://schemas.microsoft.com/office/drawing/2014/main" id="{7D75698E-07F8-4510-8C05-7FD3D6575DE2}"/>
            </a:ext>
          </a:extLst>
        </xdr:cNvPr>
        <xdr:cNvSpPr>
          <a:spLocks noChangeAspect="1" noChangeArrowheads="1"/>
        </xdr:cNvSpPr>
      </xdr:nvSpPr>
      <xdr:spPr bwMode="auto">
        <a:xfrm>
          <a:off x="8324850" y="0"/>
          <a:ext cx="304800" cy="309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50025</xdr:colOff>
      <xdr:row>1</xdr:row>
      <xdr:rowOff>25614</xdr:rowOff>
    </xdr:from>
    <xdr:ext cx="2801343" cy="556657"/>
    <xdr:pic>
      <xdr:nvPicPr>
        <xdr:cNvPr id="4" name="Imagen 3">
          <a:hlinkClick xmlns:r="http://schemas.openxmlformats.org/officeDocument/2006/relationships" r:id="rId1"/>
          <a:extLst>
            <a:ext uri="{FF2B5EF4-FFF2-40B4-BE49-F238E27FC236}">
              <a16:creationId xmlns:a16="http://schemas.microsoft.com/office/drawing/2014/main" id="{944F14E1-66C0-443F-B208-E45F285B2A0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7650" y="63714"/>
          <a:ext cx="2801343" cy="556657"/>
        </a:xfrm>
        <a:prstGeom prst="rect">
          <a:avLst/>
        </a:prstGeom>
      </xdr:spPr>
    </xdr:pic>
    <xdr:clientData/>
  </xdr:oneCellAnchor>
  <xdr:oneCellAnchor>
    <xdr:from>
      <xdr:col>4</xdr:col>
      <xdr:colOff>362182</xdr:colOff>
      <xdr:row>2</xdr:row>
      <xdr:rowOff>33406</xdr:rowOff>
    </xdr:from>
    <xdr:ext cx="2874315" cy="492703"/>
    <xdr:pic>
      <xdr:nvPicPr>
        <xdr:cNvPr id="5" name="Imagen 4">
          <a:extLst>
            <a:ext uri="{FF2B5EF4-FFF2-40B4-BE49-F238E27FC236}">
              <a16:creationId xmlns:a16="http://schemas.microsoft.com/office/drawing/2014/main" id="{853A036A-D484-4E0F-9C3C-E6F5CA7F66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95932" y="271531"/>
          <a:ext cx="2874315" cy="492703"/>
        </a:xfrm>
        <a:prstGeom prst="rect">
          <a:avLst/>
        </a:prstGeom>
      </xdr:spPr>
    </xdr:pic>
    <xdr:clientData/>
  </xdr:oneCellAnchor>
  <xdr:twoCellAnchor>
    <xdr:from>
      <xdr:col>3</xdr:col>
      <xdr:colOff>179295</xdr:colOff>
      <xdr:row>2</xdr:row>
      <xdr:rowOff>212912</xdr:rowOff>
    </xdr:from>
    <xdr:to>
      <xdr:col>4</xdr:col>
      <xdr:colOff>11035</xdr:colOff>
      <xdr:row>3</xdr:row>
      <xdr:rowOff>175934</xdr:rowOff>
    </xdr:to>
    <xdr:sp macro="" textlink="">
      <xdr:nvSpPr>
        <xdr:cNvPr id="6" name="Rectángulo 179">
          <a:hlinkClick xmlns:r="http://schemas.openxmlformats.org/officeDocument/2006/relationships" r:id="rId4"/>
          <a:extLst>
            <a:ext uri="{FF2B5EF4-FFF2-40B4-BE49-F238E27FC236}">
              <a16:creationId xmlns:a16="http://schemas.microsoft.com/office/drawing/2014/main" id="{D7C77CE7-EE78-4A22-BFED-3C5288FD06EB}"/>
            </a:ext>
          </a:extLst>
        </xdr:cNvPr>
        <xdr:cNvSpPr/>
      </xdr:nvSpPr>
      <xdr:spPr bwMode="auto">
        <a:xfrm>
          <a:off x="1731870" y="451037"/>
          <a:ext cx="1612915" cy="258297"/>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95252</xdr:colOff>
      <xdr:row>0</xdr:row>
      <xdr:rowOff>171450</xdr:rowOff>
    </xdr:from>
    <xdr:to>
      <xdr:col>1</xdr:col>
      <xdr:colOff>2147456</xdr:colOff>
      <xdr:row>5</xdr:row>
      <xdr:rowOff>103909</xdr:rowOff>
    </xdr:to>
    <xdr:grpSp>
      <xdr:nvGrpSpPr>
        <xdr:cNvPr id="2" name="Grupo 13">
          <a:hlinkClick xmlns:r="http://schemas.openxmlformats.org/officeDocument/2006/relationships" r:id="rId1"/>
          <a:extLst>
            <a:ext uri="{FF2B5EF4-FFF2-40B4-BE49-F238E27FC236}">
              <a16:creationId xmlns:a16="http://schemas.microsoft.com/office/drawing/2014/main" id="{C470B4FE-66F0-4046-8681-508FB9EA256E}"/>
            </a:ext>
          </a:extLst>
        </xdr:cNvPr>
        <xdr:cNvGrpSpPr>
          <a:grpSpLocks/>
        </xdr:cNvGrpSpPr>
      </xdr:nvGrpSpPr>
      <xdr:grpSpPr bwMode="auto">
        <a:xfrm>
          <a:off x="190502" y="171450"/>
          <a:ext cx="2052204" cy="2304184"/>
          <a:chOff x="190500" y="1"/>
          <a:chExt cx="2100884" cy="2495549"/>
        </a:xfrm>
      </xdr:grpSpPr>
      <xdr:sp macro="" textlink="">
        <xdr:nvSpPr>
          <xdr:cNvPr id="3" name="Rectángulo 2">
            <a:extLst>
              <a:ext uri="{FF2B5EF4-FFF2-40B4-BE49-F238E27FC236}">
                <a16:creationId xmlns:a16="http://schemas.microsoft.com/office/drawing/2014/main" id="{A27C5F4F-6FF7-4DB5-A8F6-95CA087E3B97}"/>
              </a:ext>
            </a:extLst>
          </xdr:cNvPr>
          <xdr:cNvSpPr/>
        </xdr:nvSpPr>
        <xdr:spPr>
          <a:xfrm>
            <a:off x="419309" y="2190929"/>
            <a:ext cx="1632865" cy="304621"/>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4" name="Imagen 15">
            <a:extLst>
              <a:ext uri="{FF2B5EF4-FFF2-40B4-BE49-F238E27FC236}">
                <a16:creationId xmlns:a16="http://schemas.microsoft.com/office/drawing/2014/main" id="{DA0DCC17-F090-458A-A50F-D598B910A0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129885</xdr:colOff>
      <xdr:row>13</xdr:row>
      <xdr:rowOff>242454</xdr:rowOff>
    </xdr:from>
    <xdr:to>
      <xdr:col>5</xdr:col>
      <xdr:colOff>2034886</xdr:colOff>
      <xdr:row>17</xdr:row>
      <xdr:rowOff>950509</xdr:rowOff>
    </xdr:to>
    <xdr:pic>
      <xdr:nvPicPr>
        <xdr:cNvPr id="5" name="Imagen 4">
          <a:extLst>
            <a:ext uri="{FF2B5EF4-FFF2-40B4-BE49-F238E27FC236}">
              <a16:creationId xmlns:a16="http://schemas.microsoft.com/office/drawing/2014/main" id="{E917E2E2-CA5D-44A9-9126-B754B98057C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135" y="9929379"/>
          <a:ext cx="15516226" cy="7223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130629</xdr:rowOff>
    </xdr:from>
    <xdr:to>
      <xdr:col>1</xdr:col>
      <xdr:colOff>1039091</xdr:colOff>
      <xdr:row>9</xdr:row>
      <xdr:rowOff>34637</xdr:rowOff>
    </xdr:to>
    <xdr:grpSp>
      <xdr:nvGrpSpPr>
        <xdr:cNvPr id="12595" name="Grupo 178">
          <a:hlinkClick xmlns:r="http://schemas.openxmlformats.org/officeDocument/2006/relationships" r:id="rId1"/>
          <a:extLst>
            <a:ext uri="{FF2B5EF4-FFF2-40B4-BE49-F238E27FC236}">
              <a16:creationId xmlns:a16="http://schemas.microsoft.com/office/drawing/2014/main" id="{00000000-0008-0000-0400-000033310000}"/>
            </a:ext>
          </a:extLst>
        </xdr:cNvPr>
        <xdr:cNvGrpSpPr>
          <a:grpSpLocks/>
        </xdr:cNvGrpSpPr>
      </xdr:nvGrpSpPr>
      <xdr:grpSpPr bwMode="auto">
        <a:xfrm>
          <a:off x="123825" y="130629"/>
          <a:ext cx="2182091" cy="2037608"/>
          <a:chOff x="0" y="40822"/>
          <a:chExt cx="2503044" cy="2454728"/>
        </a:xfrm>
      </xdr:grpSpPr>
      <xdr:sp macro="" textlink="">
        <xdr:nvSpPr>
          <xdr:cNvPr id="3" name="Rectángulo 179">
            <a:extLst>
              <a:ext uri="{FF2B5EF4-FFF2-40B4-BE49-F238E27FC236}">
                <a16:creationId xmlns:a16="http://schemas.microsoft.com/office/drawing/2014/main" id="{00000000-0008-0000-0400-000003000000}"/>
              </a:ext>
            </a:extLst>
          </xdr:cNvPr>
          <xdr:cNvSpPr/>
        </xdr:nvSpPr>
        <xdr:spPr>
          <a:xfrm>
            <a:off x="424069" y="2185945"/>
            <a:ext cx="1634219" cy="309605"/>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12597" name="Imagen 180">
            <a:extLst>
              <a:ext uri="{FF2B5EF4-FFF2-40B4-BE49-F238E27FC236}">
                <a16:creationId xmlns:a16="http://schemas.microsoft.com/office/drawing/2014/main" id="{00000000-0008-0000-0400-0000353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0</xdr:row>
      <xdr:rowOff>66676</xdr:rowOff>
    </xdr:from>
    <xdr:to>
      <xdr:col>2</xdr:col>
      <xdr:colOff>884464</xdr:colOff>
      <xdr:row>5</xdr:row>
      <xdr:rowOff>27216</xdr:rowOff>
    </xdr:to>
    <xdr:grpSp>
      <xdr:nvGrpSpPr>
        <xdr:cNvPr id="32373" name="Grupo 53">
          <a:hlinkClick xmlns:r="http://schemas.openxmlformats.org/officeDocument/2006/relationships" r:id="rId1"/>
          <a:extLst>
            <a:ext uri="{FF2B5EF4-FFF2-40B4-BE49-F238E27FC236}">
              <a16:creationId xmlns:a16="http://schemas.microsoft.com/office/drawing/2014/main" id="{00000000-0008-0000-0500-0000757E0000}"/>
            </a:ext>
          </a:extLst>
        </xdr:cNvPr>
        <xdr:cNvGrpSpPr>
          <a:grpSpLocks/>
        </xdr:cNvGrpSpPr>
      </xdr:nvGrpSpPr>
      <xdr:grpSpPr bwMode="auto">
        <a:xfrm>
          <a:off x="171450" y="66676"/>
          <a:ext cx="1951264" cy="1894115"/>
          <a:chOff x="190500" y="1"/>
          <a:chExt cx="2100884" cy="2495549"/>
        </a:xfrm>
      </xdr:grpSpPr>
      <xdr:sp macro="" textlink="">
        <xdr:nvSpPr>
          <xdr:cNvPr id="55" name="Rectángulo 54">
            <a:extLst>
              <a:ext uri="{FF2B5EF4-FFF2-40B4-BE49-F238E27FC236}">
                <a16:creationId xmlns:a16="http://schemas.microsoft.com/office/drawing/2014/main" id="{00000000-0008-0000-0500-000037000000}"/>
              </a:ext>
            </a:extLst>
          </xdr:cNvPr>
          <xdr:cNvSpPr/>
        </xdr:nvSpPr>
        <xdr:spPr>
          <a:xfrm>
            <a:off x="418650" y="2190750"/>
            <a:ext cx="1635077" cy="304800"/>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2383" name="Imagen 55">
            <a:extLst>
              <a:ext uri="{FF2B5EF4-FFF2-40B4-BE49-F238E27FC236}">
                <a16:creationId xmlns:a16="http://schemas.microsoft.com/office/drawing/2014/main" id="{00000000-0008-0000-0500-00007F7E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3</xdr:col>
      <xdr:colOff>119062</xdr:colOff>
      <xdr:row>5</xdr:row>
      <xdr:rowOff>1857374</xdr:rowOff>
    </xdr:from>
    <xdr:to>
      <xdr:col>4</xdr:col>
      <xdr:colOff>927338</xdr:colOff>
      <xdr:row>16</xdr:row>
      <xdr:rowOff>33214</xdr:rowOff>
    </xdr:to>
    <xdr:sp macro="" textlink="">
      <xdr:nvSpPr>
        <xdr:cNvPr id="13" name="Pentágono 12">
          <a:hlinkClick xmlns:r="http://schemas.openxmlformats.org/officeDocument/2006/relationships" r:id="rId3"/>
          <a:extLst>
            <a:ext uri="{FF2B5EF4-FFF2-40B4-BE49-F238E27FC236}">
              <a16:creationId xmlns:a16="http://schemas.microsoft.com/office/drawing/2014/main" id="{5F3C7516-255D-4918-A7FB-D8CC397EBD98}"/>
            </a:ext>
          </a:extLst>
        </xdr:cNvPr>
        <xdr:cNvSpPr/>
      </xdr:nvSpPr>
      <xdr:spPr>
        <a:xfrm>
          <a:off x="2976562" y="3786187"/>
          <a:ext cx="2784714" cy="2366840"/>
        </a:xfrm>
        <a:prstGeom prst="pentagon">
          <a:avLst/>
        </a:prstGeom>
        <a:solidFill>
          <a:srgbClr val="CC99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Institucional de Capacitación</a:t>
          </a:r>
        </a:p>
      </xdr:txBody>
    </xdr:sp>
    <xdr:clientData/>
  </xdr:twoCellAnchor>
  <xdr:twoCellAnchor>
    <xdr:from>
      <xdr:col>4</xdr:col>
      <xdr:colOff>592571</xdr:colOff>
      <xdr:row>12</xdr:row>
      <xdr:rowOff>41213</xdr:rowOff>
    </xdr:from>
    <xdr:to>
      <xdr:col>6</xdr:col>
      <xdr:colOff>289857</xdr:colOff>
      <xdr:row>23</xdr:row>
      <xdr:rowOff>47625</xdr:rowOff>
    </xdr:to>
    <xdr:sp macro="" textlink="">
      <xdr:nvSpPr>
        <xdr:cNvPr id="14" name="Pentágono 13">
          <a:hlinkClick xmlns:r="http://schemas.openxmlformats.org/officeDocument/2006/relationships" r:id="rId4"/>
          <a:extLst>
            <a:ext uri="{FF2B5EF4-FFF2-40B4-BE49-F238E27FC236}">
              <a16:creationId xmlns:a16="http://schemas.microsoft.com/office/drawing/2014/main" id="{9C70021F-5112-49F8-951B-D3F14229BA76}"/>
            </a:ext>
          </a:extLst>
        </xdr:cNvPr>
        <xdr:cNvSpPr/>
      </xdr:nvSpPr>
      <xdr:spPr>
        <a:xfrm>
          <a:off x="5426509" y="5303776"/>
          <a:ext cx="2792911" cy="2363849"/>
        </a:xfrm>
        <a:prstGeom prst="pentagon">
          <a:avLst/>
        </a:prstGeom>
        <a:solidFill>
          <a:srgbClr val="CC66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de Seguridad y Salud en el Trabajo</a:t>
          </a:r>
        </a:p>
      </xdr:txBody>
    </xdr:sp>
    <xdr:clientData/>
  </xdr:twoCellAnchor>
  <xdr:twoCellAnchor>
    <xdr:from>
      <xdr:col>5</xdr:col>
      <xdr:colOff>1364711</xdr:colOff>
      <xdr:row>5</xdr:row>
      <xdr:rowOff>1857374</xdr:rowOff>
    </xdr:from>
    <xdr:to>
      <xdr:col>8</xdr:col>
      <xdr:colOff>285750</xdr:colOff>
      <xdr:row>16</xdr:row>
      <xdr:rowOff>33214</xdr:rowOff>
    </xdr:to>
    <xdr:sp macro="" textlink="">
      <xdr:nvSpPr>
        <xdr:cNvPr id="15" name="Pentágono 14">
          <a:hlinkClick xmlns:r="http://schemas.openxmlformats.org/officeDocument/2006/relationships" r:id="rId5"/>
          <a:extLst>
            <a:ext uri="{FF2B5EF4-FFF2-40B4-BE49-F238E27FC236}">
              <a16:creationId xmlns:a16="http://schemas.microsoft.com/office/drawing/2014/main" id="{DABF9A57-5BDE-4C53-8D1E-2B92A7BC5666}"/>
            </a:ext>
          </a:extLst>
        </xdr:cNvPr>
        <xdr:cNvSpPr/>
      </xdr:nvSpPr>
      <xdr:spPr>
        <a:xfrm>
          <a:off x="7865524" y="3786187"/>
          <a:ext cx="2802476" cy="2366840"/>
        </a:xfrm>
        <a:prstGeom prst="pentagon">
          <a:avLst/>
        </a:prstGeom>
        <a:solidFill>
          <a:srgbClr val="CC3300"/>
        </a:solidFill>
        <a:ln>
          <a:solidFill>
            <a:srgbClr val="CC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O" sz="2000">
              <a:solidFill>
                <a:sysClr val="windowText" lastClr="000000"/>
              </a:solidFill>
            </a:rPr>
            <a:t>Plan de Incentivos institucionales</a:t>
          </a:r>
        </a:p>
      </xdr:txBody>
    </xdr:sp>
    <xdr:clientData/>
  </xdr:twoCellAnchor>
  <xdr:twoCellAnchor editAs="oneCell">
    <xdr:from>
      <xdr:col>1</xdr:col>
      <xdr:colOff>247651</xdr:colOff>
      <xdr:row>24</xdr:row>
      <xdr:rowOff>214312</xdr:rowOff>
    </xdr:from>
    <xdr:to>
      <xdr:col>10</xdr:col>
      <xdr:colOff>114300</xdr:colOff>
      <xdr:row>95</xdr:row>
      <xdr:rowOff>197427</xdr:rowOff>
    </xdr:to>
    <xdr:pic>
      <xdr:nvPicPr>
        <xdr:cNvPr id="17" name="Imagen 16">
          <a:extLst>
            <a:ext uri="{FF2B5EF4-FFF2-40B4-BE49-F238E27FC236}">
              <a16:creationId xmlns:a16="http://schemas.microsoft.com/office/drawing/2014/main" id="{CC30265D-AAA4-453E-AD25-2635C166B2BF}"/>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00051" y="8329612"/>
          <a:ext cx="12668249" cy="16213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302560</xdr:colOff>
      <xdr:row>0</xdr:row>
      <xdr:rowOff>78442</xdr:rowOff>
    </xdr:from>
    <xdr:to>
      <xdr:col>9</xdr:col>
      <xdr:colOff>357388</xdr:colOff>
      <xdr:row>4</xdr:row>
      <xdr:rowOff>67236</xdr:rowOff>
    </xdr:to>
    <xdr:pic>
      <xdr:nvPicPr>
        <xdr:cNvPr id="30833" name="25 Imagen">
          <a:extLst>
            <a:ext uri="{FF2B5EF4-FFF2-40B4-BE49-F238E27FC236}">
              <a16:creationId xmlns:a16="http://schemas.microsoft.com/office/drawing/2014/main" id="{00000000-0008-0000-0600-000071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2854" y="78442"/>
          <a:ext cx="1397934" cy="1120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168087</xdr:colOff>
      <xdr:row>5</xdr:row>
      <xdr:rowOff>112058</xdr:rowOff>
    </xdr:to>
    <xdr:grpSp>
      <xdr:nvGrpSpPr>
        <xdr:cNvPr id="30835" name="Grupo 10">
          <a:hlinkClick xmlns:r="http://schemas.openxmlformats.org/officeDocument/2006/relationships" r:id="rId2"/>
          <a:extLst>
            <a:ext uri="{FF2B5EF4-FFF2-40B4-BE49-F238E27FC236}">
              <a16:creationId xmlns:a16="http://schemas.microsoft.com/office/drawing/2014/main" id="{00000000-0008-0000-0600-000073780000}"/>
            </a:ext>
          </a:extLst>
        </xdr:cNvPr>
        <xdr:cNvGrpSpPr>
          <a:grpSpLocks/>
        </xdr:cNvGrpSpPr>
      </xdr:nvGrpSpPr>
      <xdr:grpSpPr bwMode="auto">
        <a:xfrm>
          <a:off x="0" y="0"/>
          <a:ext cx="1425387" cy="1416983"/>
          <a:chOff x="190500" y="1"/>
          <a:chExt cx="2100884" cy="2782196"/>
        </a:xfrm>
      </xdr:grpSpPr>
      <xdr:sp macro="" textlink="">
        <xdr:nvSpPr>
          <xdr:cNvPr id="7" name="Rectángulo 11">
            <a:extLst>
              <a:ext uri="{FF2B5EF4-FFF2-40B4-BE49-F238E27FC236}">
                <a16:creationId xmlns:a16="http://schemas.microsoft.com/office/drawing/2014/main" id="{00000000-0008-0000-0600-000007000000}"/>
              </a:ext>
            </a:extLst>
          </xdr:cNvPr>
          <xdr:cNvSpPr/>
        </xdr:nvSpPr>
        <xdr:spPr>
          <a:xfrm>
            <a:off x="422416" y="2165525"/>
            <a:ext cx="1623410" cy="61667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chemeClr val="bg1"/>
                </a:solidFill>
                <a:latin typeface="Arial" panose="020B0604020202020204" pitchFamily="34" charset="0"/>
                <a:cs typeface="Arial" panose="020B0604020202020204" pitchFamily="34" charset="0"/>
              </a:rPr>
              <a:t>Volver</a:t>
            </a:r>
            <a:r>
              <a:rPr lang="es-CO" sz="10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0840" name="Imagen 12">
            <a:extLst>
              <a:ext uri="{FF2B5EF4-FFF2-40B4-BE49-F238E27FC236}">
                <a16:creationId xmlns:a16="http://schemas.microsoft.com/office/drawing/2014/main" id="{00000000-0008-0000-0600-00007878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38101</xdr:rowOff>
    </xdr:from>
    <xdr:to>
      <xdr:col>1</xdr:col>
      <xdr:colOff>612322</xdr:colOff>
      <xdr:row>7</xdr:row>
      <xdr:rowOff>95250</xdr:rowOff>
    </xdr:to>
    <xdr:grpSp>
      <xdr:nvGrpSpPr>
        <xdr:cNvPr id="24891" name="Grupo 10">
          <a:hlinkClick xmlns:r="http://schemas.openxmlformats.org/officeDocument/2006/relationships" r:id="rId1"/>
          <a:extLst>
            <a:ext uri="{FF2B5EF4-FFF2-40B4-BE49-F238E27FC236}">
              <a16:creationId xmlns:a16="http://schemas.microsoft.com/office/drawing/2014/main" id="{00000000-0008-0000-0700-00003B610000}"/>
            </a:ext>
          </a:extLst>
        </xdr:cNvPr>
        <xdr:cNvGrpSpPr>
          <a:grpSpLocks/>
        </xdr:cNvGrpSpPr>
      </xdr:nvGrpSpPr>
      <xdr:grpSpPr bwMode="auto">
        <a:xfrm>
          <a:off x="104775" y="38101"/>
          <a:ext cx="1850572" cy="1952624"/>
          <a:chOff x="190500" y="1"/>
          <a:chExt cx="2100884" cy="2495549"/>
        </a:xfrm>
      </xdr:grpSpPr>
      <xdr:sp macro="" textlink="">
        <xdr:nvSpPr>
          <xdr:cNvPr id="4" name="Rectángulo 11">
            <a:extLst>
              <a:ext uri="{FF2B5EF4-FFF2-40B4-BE49-F238E27FC236}">
                <a16:creationId xmlns:a16="http://schemas.microsoft.com/office/drawing/2014/main" id="{00000000-0008-0000-0700-000004000000}"/>
              </a:ext>
            </a:extLst>
          </xdr:cNvPr>
          <xdr:cNvSpPr/>
        </xdr:nvSpPr>
        <xdr:spPr>
          <a:xfrm>
            <a:off x="412153" y="2198948"/>
            <a:ext cx="1647941" cy="29660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24896" name="Imagen 12">
            <a:extLst>
              <a:ext uri="{FF2B5EF4-FFF2-40B4-BE49-F238E27FC236}">
                <a16:creationId xmlns:a16="http://schemas.microsoft.com/office/drawing/2014/main" id="{00000000-0008-0000-0700-00004061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168087</xdr:colOff>
      <xdr:row>5</xdr:row>
      <xdr:rowOff>112058</xdr:rowOff>
    </xdr:to>
    <xdr:grpSp>
      <xdr:nvGrpSpPr>
        <xdr:cNvPr id="3" name="Grupo 10">
          <a:hlinkClick xmlns:r="http://schemas.openxmlformats.org/officeDocument/2006/relationships" r:id="rId1"/>
          <a:extLst>
            <a:ext uri="{FF2B5EF4-FFF2-40B4-BE49-F238E27FC236}">
              <a16:creationId xmlns:a16="http://schemas.microsoft.com/office/drawing/2014/main" id="{F47B0C4B-DF99-4DB0-B70B-79D7A1D5FD5B}"/>
            </a:ext>
          </a:extLst>
        </xdr:cNvPr>
        <xdr:cNvGrpSpPr>
          <a:grpSpLocks/>
        </xdr:cNvGrpSpPr>
      </xdr:nvGrpSpPr>
      <xdr:grpSpPr bwMode="auto">
        <a:xfrm>
          <a:off x="0" y="0"/>
          <a:ext cx="1425387" cy="1626533"/>
          <a:chOff x="190500" y="1"/>
          <a:chExt cx="2100884" cy="2782196"/>
        </a:xfrm>
      </xdr:grpSpPr>
      <xdr:sp macro="" textlink="">
        <xdr:nvSpPr>
          <xdr:cNvPr id="4" name="Rectángulo 11">
            <a:extLst>
              <a:ext uri="{FF2B5EF4-FFF2-40B4-BE49-F238E27FC236}">
                <a16:creationId xmlns:a16="http://schemas.microsoft.com/office/drawing/2014/main" id="{EE19D3DB-1440-4EB2-A53F-C0A0880F0D03}"/>
              </a:ext>
            </a:extLst>
          </xdr:cNvPr>
          <xdr:cNvSpPr/>
        </xdr:nvSpPr>
        <xdr:spPr>
          <a:xfrm>
            <a:off x="422416" y="2165525"/>
            <a:ext cx="1623410" cy="61667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000" b="1">
                <a:solidFill>
                  <a:schemeClr val="bg1"/>
                </a:solidFill>
                <a:latin typeface="Arial" panose="020B0604020202020204" pitchFamily="34" charset="0"/>
                <a:cs typeface="Arial" panose="020B0604020202020204" pitchFamily="34" charset="0"/>
              </a:rPr>
              <a:t>Volver</a:t>
            </a:r>
            <a:r>
              <a:rPr lang="es-CO" sz="10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5" name="Imagen 12">
            <a:extLst>
              <a:ext uri="{FF2B5EF4-FFF2-40B4-BE49-F238E27FC236}">
                <a16:creationId xmlns:a16="http://schemas.microsoft.com/office/drawing/2014/main" id="{0ACBF514-3E91-42E3-8446-03C09EF6E4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539" t="25929" r="64578" b="18243"/>
          <a:stretch>
            <a:fillRect/>
          </a:stretch>
        </xdr:blipFill>
        <xdr:spPr bwMode="auto">
          <a:xfrm>
            <a:off x="190500" y="1"/>
            <a:ext cx="210088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704850</xdr:colOff>
      <xdr:row>12</xdr:row>
      <xdr:rowOff>152400</xdr:rowOff>
    </xdr:from>
    <xdr:to>
      <xdr:col>11</xdr:col>
      <xdr:colOff>314325</xdr:colOff>
      <xdr:row>22</xdr:row>
      <xdr:rowOff>142875</xdr:rowOff>
    </xdr:to>
    <xdr:sp macro="" textlink="">
      <xdr:nvSpPr>
        <xdr:cNvPr id="34282" name="Freeform 6">
          <a:extLst>
            <a:ext uri="{FF2B5EF4-FFF2-40B4-BE49-F238E27FC236}">
              <a16:creationId xmlns:a16="http://schemas.microsoft.com/office/drawing/2014/main" id="{00000000-0008-0000-0800-0000EA850000}"/>
            </a:ext>
          </a:extLst>
        </xdr:cNvPr>
        <xdr:cNvSpPr>
          <a:spLocks/>
        </xdr:cNvSpPr>
      </xdr:nvSpPr>
      <xdr:spPr bwMode="auto">
        <a:xfrm flipH="1">
          <a:off x="6800850" y="3962400"/>
          <a:ext cx="1895475"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1165" y="0"/>
              </a:moveTo>
              <a:lnTo>
                <a:pt x="1169" y="6"/>
              </a:lnTo>
              <a:lnTo>
                <a:pt x="1560" y="856"/>
              </a:lnTo>
              <a:lnTo>
                <a:pt x="1631" y="1008"/>
              </a:lnTo>
              <a:lnTo>
                <a:pt x="1627" y="1011"/>
              </a:lnTo>
              <a:lnTo>
                <a:pt x="1614" y="1021"/>
              </a:lnTo>
              <a:lnTo>
                <a:pt x="1595" y="1035"/>
              </a:lnTo>
              <a:lnTo>
                <a:pt x="1570" y="1056"/>
              </a:lnTo>
              <a:lnTo>
                <a:pt x="1537" y="1082"/>
              </a:lnTo>
              <a:lnTo>
                <a:pt x="1501" y="1113"/>
              </a:lnTo>
              <a:lnTo>
                <a:pt x="1460" y="1148"/>
              </a:lnTo>
              <a:lnTo>
                <a:pt x="1416" y="1188"/>
              </a:lnTo>
              <a:lnTo>
                <a:pt x="1370" y="1234"/>
              </a:lnTo>
              <a:lnTo>
                <a:pt x="1416" y="1405"/>
              </a:lnTo>
              <a:lnTo>
                <a:pt x="1238" y="1378"/>
              </a:lnTo>
              <a:lnTo>
                <a:pt x="1167" y="1466"/>
              </a:lnTo>
              <a:lnTo>
                <a:pt x="1102" y="1562"/>
              </a:lnTo>
              <a:lnTo>
                <a:pt x="1042" y="1662"/>
              </a:lnTo>
              <a:lnTo>
                <a:pt x="891" y="1606"/>
              </a:lnTo>
              <a:lnTo>
                <a:pt x="0" y="1280"/>
              </a:lnTo>
              <a:lnTo>
                <a:pt x="21" y="1207"/>
              </a:lnTo>
              <a:lnTo>
                <a:pt x="252" y="382"/>
              </a:lnTo>
              <a:lnTo>
                <a:pt x="1165" y="0"/>
              </a:lnTo>
              <a:close/>
            </a:path>
          </a:pathLst>
        </a:custGeom>
        <a:solidFill>
          <a:srgbClr val="91A418"/>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28575</xdr:colOff>
      <xdr:row>12</xdr:row>
      <xdr:rowOff>161925</xdr:rowOff>
    </xdr:from>
    <xdr:to>
      <xdr:col>11</xdr:col>
      <xdr:colOff>314325</xdr:colOff>
      <xdr:row>22</xdr:row>
      <xdr:rowOff>76200</xdr:rowOff>
    </xdr:to>
    <xdr:sp macro="" textlink="">
      <xdr:nvSpPr>
        <xdr:cNvPr id="34283" name="Freeform 7">
          <a:extLst>
            <a:ext uri="{FF2B5EF4-FFF2-40B4-BE49-F238E27FC236}">
              <a16:creationId xmlns:a16="http://schemas.microsoft.com/office/drawing/2014/main" id="{00000000-0008-0000-0800-0000EB850000}"/>
            </a:ext>
          </a:extLst>
        </xdr:cNvPr>
        <xdr:cNvSpPr>
          <a:spLocks/>
        </xdr:cNvSpPr>
      </xdr:nvSpPr>
      <xdr:spPr bwMode="auto">
        <a:xfrm flipH="1">
          <a:off x="6886575" y="3971925"/>
          <a:ext cx="1809750" cy="1819275"/>
        </a:xfrm>
        <a:custGeom>
          <a:avLst/>
          <a:gdLst>
            <a:gd name="T0" fmla="*/ 2147483646 w 1560"/>
            <a:gd name="T1" fmla="*/ 0 h 1600"/>
            <a:gd name="T2" fmla="*/ 2147483646 w 1560"/>
            <a:gd name="T3" fmla="*/ 2147483646 h 1600"/>
            <a:gd name="T4" fmla="*/ 2147483646 w 1560"/>
            <a:gd name="T5" fmla="*/ 2147483646 h 1600"/>
            <a:gd name="T6" fmla="*/ 2147483646 w 1560"/>
            <a:gd name="T7" fmla="*/ 2147483646 h 1600"/>
            <a:gd name="T8" fmla="*/ 2147483646 w 1560"/>
            <a:gd name="T9" fmla="*/ 2147483646 h 1600"/>
            <a:gd name="T10" fmla="*/ 2147483646 w 1560"/>
            <a:gd name="T11" fmla="*/ 2147483646 h 1600"/>
            <a:gd name="T12" fmla="*/ 2147483646 w 1560"/>
            <a:gd name="T13" fmla="*/ 2147483646 h 1600"/>
            <a:gd name="T14" fmla="*/ 2147483646 w 1560"/>
            <a:gd name="T15" fmla="*/ 2147483646 h 1600"/>
            <a:gd name="T16" fmla="*/ 2147483646 w 1560"/>
            <a:gd name="T17" fmla="*/ 2147483646 h 1600"/>
            <a:gd name="T18" fmla="*/ 2147483646 w 1560"/>
            <a:gd name="T19" fmla="*/ 2147483646 h 1600"/>
            <a:gd name="T20" fmla="*/ 2147483646 w 1560"/>
            <a:gd name="T21" fmla="*/ 2147483646 h 1600"/>
            <a:gd name="T22" fmla="*/ 2147483646 w 1560"/>
            <a:gd name="T23" fmla="*/ 2147483646 h 1600"/>
            <a:gd name="T24" fmla="*/ 2147483646 w 1560"/>
            <a:gd name="T25" fmla="*/ 2147483646 h 1600"/>
            <a:gd name="T26" fmla="*/ 2147483646 w 1560"/>
            <a:gd name="T27" fmla="*/ 2147483646 h 1600"/>
            <a:gd name="T28" fmla="*/ 0 w 1560"/>
            <a:gd name="T29" fmla="*/ 2147483646 h 1600"/>
            <a:gd name="T30" fmla="*/ 2147483646 w 1560"/>
            <a:gd name="T31" fmla="*/ 2147483646 h 1600"/>
            <a:gd name="T32" fmla="*/ 2147483646 w 1560"/>
            <a:gd name="T33" fmla="*/ 2147483646 h 1600"/>
            <a:gd name="T34" fmla="*/ 2147483646 w 1560"/>
            <a:gd name="T35" fmla="*/ 2147483646 h 1600"/>
            <a:gd name="T36" fmla="*/ 2147483646 w 1560"/>
            <a:gd name="T37" fmla="*/ 2147483646 h 1600"/>
            <a:gd name="T38" fmla="*/ 2147483646 w 1560"/>
            <a:gd name="T39" fmla="*/ 2147483646 h 1600"/>
            <a:gd name="T40" fmla="*/ 2147483646 w 1560"/>
            <a:gd name="T41" fmla="*/ 2147483646 h 1600"/>
            <a:gd name="T42" fmla="*/ 2147483646 w 1560"/>
            <a:gd name="T43" fmla="*/ 2147483646 h 1600"/>
            <a:gd name="T44" fmla="*/ 2147483646 w 1560"/>
            <a:gd name="T45" fmla="*/ 2147483646 h 1600"/>
            <a:gd name="T46" fmla="*/ 2147483646 w 1560"/>
            <a:gd name="T47" fmla="*/ 2147483646 h 1600"/>
            <a:gd name="T48" fmla="*/ 2147483646 w 1560"/>
            <a:gd name="T49" fmla="*/ 2147483646 h 1600"/>
            <a:gd name="T50" fmla="*/ 2147483646 w 1560"/>
            <a:gd name="T51" fmla="*/ 2147483646 h 1600"/>
            <a:gd name="T52" fmla="*/ 2147483646 w 1560"/>
            <a:gd name="T53" fmla="*/ 2147483646 h 1600"/>
            <a:gd name="T54" fmla="*/ 2147483646 w 1560"/>
            <a:gd name="T55" fmla="*/ 2147483646 h 1600"/>
            <a:gd name="T56" fmla="*/ 2147483646 w 1560"/>
            <a:gd name="T57" fmla="*/ 2147483646 h 1600"/>
            <a:gd name="T58" fmla="*/ 2147483646 w 1560"/>
            <a:gd name="T59" fmla="*/ 2147483646 h 1600"/>
            <a:gd name="T60" fmla="*/ 2147483646 w 1560"/>
            <a:gd name="T61" fmla="*/ 2147483646 h 1600"/>
            <a:gd name="T62" fmla="*/ 2147483646 w 1560"/>
            <a:gd name="T63" fmla="*/ 2147483646 h 1600"/>
            <a:gd name="T64" fmla="*/ 2147483646 w 1560"/>
            <a:gd name="T65" fmla="*/ 2147483646 h 1600"/>
            <a:gd name="T66" fmla="*/ 2147483646 w 1560"/>
            <a:gd name="T67" fmla="*/ 2147483646 h 1600"/>
            <a:gd name="T68" fmla="*/ 2147483646 w 1560"/>
            <a:gd name="T69" fmla="*/ 2147483646 h 1600"/>
            <a:gd name="T70" fmla="*/ 2147483646 w 1560"/>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0" h="1600">
              <a:moveTo>
                <a:pt x="1169" y="0"/>
              </a:moveTo>
              <a:lnTo>
                <a:pt x="1560" y="850"/>
              </a:lnTo>
              <a:lnTo>
                <a:pt x="1524" y="875"/>
              </a:lnTo>
              <a:lnTo>
                <a:pt x="1480" y="908"/>
              </a:lnTo>
              <a:lnTo>
                <a:pt x="1430" y="946"/>
              </a:lnTo>
              <a:lnTo>
                <a:pt x="1376" y="992"/>
              </a:lnTo>
              <a:lnTo>
                <a:pt x="1317" y="1044"/>
              </a:lnTo>
              <a:lnTo>
                <a:pt x="1255" y="1103"/>
              </a:lnTo>
              <a:lnTo>
                <a:pt x="1194" y="1169"/>
              </a:lnTo>
              <a:lnTo>
                <a:pt x="1130" y="1242"/>
              </a:lnTo>
              <a:lnTo>
                <a:pt x="1067" y="1320"/>
              </a:lnTo>
              <a:lnTo>
                <a:pt x="1006" y="1407"/>
              </a:lnTo>
              <a:lnTo>
                <a:pt x="946" y="1501"/>
              </a:lnTo>
              <a:lnTo>
                <a:pt x="891" y="1600"/>
              </a:lnTo>
              <a:lnTo>
                <a:pt x="0" y="1274"/>
              </a:lnTo>
              <a:lnTo>
                <a:pt x="21" y="1201"/>
              </a:lnTo>
              <a:lnTo>
                <a:pt x="67" y="1080"/>
              </a:lnTo>
              <a:lnTo>
                <a:pt x="119" y="967"/>
              </a:lnTo>
              <a:lnTo>
                <a:pt x="177" y="862"/>
              </a:lnTo>
              <a:lnTo>
                <a:pt x="238" y="764"/>
              </a:lnTo>
              <a:lnTo>
                <a:pt x="302" y="672"/>
              </a:lnTo>
              <a:lnTo>
                <a:pt x="369" y="587"/>
              </a:lnTo>
              <a:lnTo>
                <a:pt x="438" y="508"/>
              </a:lnTo>
              <a:lnTo>
                <a:pt x="507" y="437"/>
              </a:lnTo>
              <a:lnTo>
                <a:pt x="578" y="370"/>
              </a:lnTo>
              <a:lnTo>
                <a:pt x="647" y="311"/>
              </a:lnTo>
              <a:lnTo>
                <a:pt x="716" y="257"/>
              </a:lnTo>
              <a:lnTo>
                <a:pt x="783" y="209"/>
              </a:lnTo>
              <a:lnTo>
                <a:pt x="848" y="167"/>
              </a:lnTo>
              <a:lnTo>
                <a:pt x="910" y="128"/>
              </a:lnTo>
              <a:lnTo>
                <a:pt x="965" y="96"/>
              </a:lnTo>
              <a:lnTo>
                <a:pt x="1019" y="69"/>
              </a:lnTo>
              <a:lnTo>
                <a:pt x="1065" y="44"/>
              </a:lnTo>
              <a:lnTo>
                <a:pt x="1107" y="27"/>
              </a:lnTo>
              <a:lnTo>
                <a:pt x="1142" y="11"/>
              </a:lnTo>
              <a:lnTo>
                <a:pt x="1169" y="0"/>
              </a:lnTo>
              <a:close/>
            </a:path>
          </a:pathLst>
        </a:custGeom>
        <a:solidFill>
          <a:srgbClr val="86ED00">
            <a:alpha val="30196"/>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9</xdr:col>
      <xdr:colOff>504825</xdr:colOff>
      <xdr:row>20</xdr:row>
      <xdr:rowOff>171450</xdr:rowOff>
    </xdr:from>
    <xdr:to>
      <xdr:col>12</xdr:col>
      <xdr:colOff>9525</xdr:colOff>
      <xdr:row>31</xdr:row>
      <xdr:rowOff>57150</xdr:rowOff>
    </xdr:to>
    <xdr:sp macro="" textlink="">
      <xdr:nvSpPr>
        <xdr:cNvPr id="34284" name="Freeform 8">
          <a:extLst>
            <a:ext uri="{FF2B5EF4-FFF2-40B4-BE49-F238E27FC236}">
              <a16:creationId xmlns:a16="http://schemas.microsoft.com/office/drawing/2014/main" id="{00000000-0008-0000-0800-0000EC850000}"/>
            </a:ext>
          </a:extLst>
        </xdr:cNvPr>
        <xdr:cNvSpPr>
          <a:spLocks/>
        </xdr:cNvSpPr>
      </xdr:nvSpPr>
      <xdr:spPr bwMode="auto">
        <a:xfrm flipH="1">
          <a:off x="736282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2147483646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0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382" y="0"/>
              </a:moveTo>
              <a:lnTo>
                <a:pt x="390" y="2"/>
              </a:lnTo>
              <a:lnTo>
                <a:pt x="1264" y="332"/>
              </a:lnTo>
              <a:lnTo>
                <a:pt x="1422" y="390"/>
              </a:lnTo>
              <a:lnTo>
                <a:pt x="1420" y="395"/>
              </a:lnTo>
              <a:lnTo>
                <a:pt x="1418" y="411"/>
              </a:lnTo>
              <a:lnTo>
                <a:pt x="1414" y="436"/>
              </a:lnTo>
              <a:lnTo>
                <a:pt x="1410" y="468"/>
              </a:lnTo>
              <a:lnTo>
                <a:pt x="1406" y="508"/>
              </a:lnTo>
              <a:lnTo>
                <a:pt x="1403" y="556"/>
              </a:lnTo>
              <a:lnTo>
                <a:pt x="1399" y="610"/>
              </a:lnTo>
              <a:lnTo>
                <a:pt x="1395" y="670"/>
              </a:lnTo>
              <a:lnTo>
                <a:pt x="1395" y="733"/>
              </a:lnTo>
              <a:lnTo>
                <a:pt x="1547" y="823"/>
              </a:lnTo>
              <a:lnTo>
                <a:pt x="1401" y="931"/>
              </a:lnTo>
              <a:lnTo>
                <a:pt x="1412" y="1044"/>
              </a:lnTo>
              <a:lnTo>
                <a:pt x="1431" y="1157"/>
              </a:lnTo>
              <a:lnTo>
                <a:pt x="1460" y="1270"/>
              </a:lnTo>
              <a:lnTo>
                <a:pt x="1314" y="1338"/>
              </a:lnTo>
              <a:lnTo>
                <a:pt x="451" y="1729"/>
              </a:lnTo>
              <a:lnTo>
                <a:pt x="414" y="1664"/>
              </a:lnTo>
              <a:lnTo>
                <a:pt x="0" y="913"/>
              </a:lnTo>
              <a:lnTo>
                <a:pt x="382" y="0"/>
              </a:lnTo>
              <a:close/>
            </a:path>
          </a:pathLst>
        </a:custGeom>
        <a:solidFill>
          <a:srgbClr val="F9B421"/>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10</xdr:col>
      <xdr:colOff>9525</xdr:colOff>
      <xdr:row>20</xdr:row>
      <xdr:rowOff>180975</xdr:rowOff>
    </xdr:from>
    <xdr:to>
      <xdr:col>11</xdr:col>
      <xdr:colOff>504825</xdr:colOff>
      <xdr:row>31</xdr:row>
      <xdr:rowOff>57150</xdr:rowOff>
    </xdr:to>
    <xdr:sp macro="" textlink="">
      <xdr:nvSpPr>
        <xdr:cNvPr id="34285" name="Freeform 9">
          <a:extLst>
            <a:ext uri="{FF2B5EF4-FFF2-40B4-BE49-F238E27FC236}">
              <a16:creationId xmlns:a16="http://schemas.microsoft.com/office/drawing/2014/main" id="{00000000-0008-0000-0800-0000ED850000}"/>
            </a:ext>
          </a:extLst>
        </xdr:cNvPr>
        <xdr:cNvSpPr>
          <a:spLocks/>
        </xdr:cNvSpPr>
      </xdr:nvSpPr>
      <xdr:spPr bwMode="auto">
        <a:xfrm flipH="1">
          <a:off x="7629525" y="5514975"/>
          <a:ext cx="1257300"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2147483646 w 1090"/>
            <a:gd name="T41" fmla="*/ 2147483646 h 1727"/>
            <a:gd name="T42" fmla="*/ 0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166" y="0"/>
              </a:moveTo>
              <a:lnTo>
                <a:pt x="1040" y="330"/>
              </a:lnTo>
              <a:lnTo>
                <a:pt x="1031" y="378"/>
              </a:lnTo>
              <a:lnTo>
                <a:pt x="1021" y="437"/>
              </a:lnTo>
              <a:lnTo>
                <a:pt x="1014" y="508"/>
              </a:lnTo>
              <a:lnTo>
                <a:pt x="1006" y="589"/>
              </a:lnTo>
              <a:lnTo>
                <a:pt x="1002" y="677"/>
              </a:lnTo>
              <a:lnTo>
                <a:pt x="1002" y="773"/>
              </a:lnTo>
              <a:lnTo>
                <a:pt x="1006" y="875"/>
              </a:lnTo>
              <a:lnTo>
                <a:pt x="1016" y="984"/>
              </a:lnTo>
              <a:lnTo>
                <a:pt x="1033" y="1098"/>
              </a:lnTo>
              <a:lnTo>
                <a:pt x="1058" y="1215"/>
              </a:lnTo>
              <a:lnTo>
                <a:pt x="1090" y="1336"/>
              </a:lnTo>
              <a:lnTo>
                <a:pt x="227" y="1727"/>
              </a:lnTo>
              <a:lnTo>
                <a:pt x="190" y="1662"/>
              </a:lnTo>
              <a:lnTo>
                <a:pt x="135" y="1529"/>
              </a:lnTo>
              <a:lnTo>
                <a:pt x="89" y="1399"/>
              </a:lnTo>
              <a:lnTo>
                <a:pt x="54" y="1272"/>
              </a:lnTo>
              <a:lnTo>
                <a:pt x="29" y="1147"/>
              </a:lnTo>
              <a:lnTo>
                <a:pt x="12" y="1027"/>
              </a:lnTo>
              <a:lnTo>
                <a:pt x="2" y="910"/>
              </a:lnTo>
              <a:lnTo>
                <a:pt x="0" y="796"/>
              </a:lnTo>
              <a:lnTo>
                <a:pt x="2" y="689"/>
              </a:lnTo>
              <a:lnTo>
                <a:pt x="12" y="587"/>
              </a:lnTo>
              <a:lnTo>
                <a:pt x="24" y="491"/>
              </a:lnTo>
              <a:lnTo>
                <a:pt x="41" y="401"/>
              </a:lnTo>
              <a:lnTo>
                <a:pt x="58" y="320"/>
              </a:lnTo>
              <a:lnTo>
                <a:pt x="77" y="245"/>
              </a:lnTo>
              <a:lnTo>
                <a:pt x="98" y="178"/>
              </a:lnTo>
              <a:lnTo>
                <a:pt x="118" y="119"/>
              </a:lnTo>
              <a:lnTo>
                <a:pt x="135" y="71"/>
              </a:lnTo>
              <a:lnTo>
                <a:pt x="152" y="31"/>
              </a:lnTo>
              <a:lnTo>
                <a:pt x="166" y="0"/>
              </a:lnTo>
              <a:close/>
            </a:path>
          </a:pathLst>
        </a:custGeom>
        <a:solidFill>
          <a:srgbClr val="FFC840">
            <a:alpha val="50195"/>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8</xdr:col>
      <xdr:colOff>542925</xdr:colOff>
      <xdr:row>28</xdr:row>
      <xdr:rowOff>180975</xdr:rowOff>
    </xdr:from>
    <xdr:to>
      <xdr:col>11</xdr:col>
      <xdr:colOff>180975</xdr:colOff>
      <xdr:row>38</xdr:row>
      <xdr:rowOff>133350</xdr:rowOff>
    </xdr:to>
    <xdr:sp macro="" textlink="">
      <xdr:nvSpPr>
        <xdr:cNvPr id="34286" name="Freeform 10">
          <a:extLst>
            <a:ext uri="{FF2B5EF4-FFF2-40B4-BE49-F238E27FC236}">
              <a16:creationId xmlns:a16="http://schemas.microsoft.com/office/drawing/2014/main" id="{00000000-0008-0000-0800-0000EE850000}"/>
            </a:ext>
          </a:extLst>
        </xdr:cNvPr>
        <xdr:cNvSpPr>
          <a:spLocks/>
        </xdr:cNvSpPr>
      </xdr:nvSpPr>
      <xdr:spPr bwMode="auto">
        <a:xfrm flipH="1">
          <a:off x="6638925" y="7038975"/>
          <a:ext cx="1924050" cy="1857375"/>
        </a:xfrm>
        <a:custGeom>
          <a:avLst/>
          <a:gdLst>
            <a:gd name="T0" fmla="*/ 2147483646 w 1661"/>
            <a:gd name="T1" fmla="*/ 0 h 1629"/>
            <a:gd name="T2" fmla="*/ 2147483646 w 1661"/>
            <a:gd name="T3" fmla="*/ 2147483646 h 1629"/>
            <a:gd name="T4" fmla="*/ 2147483646 w 1661"/>
            <a:gd name="T5" fmla="*/ 2147483646 h 1629"/>
            <a:gd name="T6" fmla="*/ 2147483646 w 1661"/>
            <a:gd name="T7" fmla="*/ 2147483646 h 1629"/>
            <a:gd name="T8" fmla="*/ 2147483646 w 1661"/>
            <a:gd name="T9" fmla="*/ 2147483646 h 1629"/>
            <a:gd name="T10" fmla="*/ 2147483646 w 1661"/>
            <a:gd name="T11" fmla="*/ 2147483646 h 1629"/>
            <a:gd name="T12" fmla="*/ 2147483646 w 1661"/>
            <a:gd name="T13" fmla="*/ 2147483646 h 1629"/>
            <a:gd name="T14" fmla="*/ 2147483646 w 1661"/>
            <a:gd name="T15" fmla="*/ 2147483646 h 1629"/>
            <a:gd name="T16" fmla="*/ 2147483646 w 1661"/>
            <a:gd name="T17" fmla="*/ 2147483646 h 1629"/>
            <a:gd name="T18" fmla="*/ 2147483646 w 1661"/>
            <a:gd name="T19" fmla="*/ 2147483646 h 1629"/>
            <a:gd name="T20" fmla="*/ 2147483646 w 1661"/>
            <a:gd name="T21" fmla="*/ 2147483646 h 1629"/>
            <a:gd name="T22" fmla="*/ 2147483646 w 1661"/>
            <a:gd name="T23" fmla="*/ 2147483646 h 1629"/>
            <a:gd name="T24" fmla="*/ 2147483646 w 1661"/>
            <a:gd name="T25" fmla="*/ 2147483646 h 1629"/>
            <a:gd name="T26" fmla="*/ 2147483646 w 1661"/>
            <a:gd name="T27" fmla="*/ 2147483646 h 1629"/>
            <a:gd name="T28" fmla="*/ 2147483646 w 1661"/>
            <a:gd name="T29" fmla="*/ 2147483646 h 1629"/>
            <a:gd name="T30" fmla="*/ 2147483646 w 1661"/>
            <a:gd name="T31" fmla="*/ 2147483646 h 1629"/>
            <a:gd name="T32" fmla="*/ 2147483646 w 1661"/>
            <a:gd name="T33" fmla="*/ 2147483646 h 1629"/>
            <a:gd name="T34" fmla="*/ 2147483646 w 1661"/>
            <a:gd name="T35" fmla="*/ 2147483646 h 1629"/>
            <a:gd name="T36" fmla="*/ 2147483646 w 1661"/>
            <a:gd name="T37" fmla="*/ 2147483646 h 1629"/>
            <a:gd name="T38" fmla="*/ 0 w 1661"/>
            <a:gd name="T39" fmla="*/ 2147483646 h 1629"/>
            <a:gd name="T40" fmla="*/ 2147483646 w 1661"/>
            <a:gd name="T41" fmla="*/ 2147483646 h 1629"/>
            <a:gd name="T42" fmla="*/ 2147483646 w 1661"/>
            <a:gd name="T43" fmla="*/ 2147483646 h 1629"/>
            <a:gd name="T44" fmla="*/ 2147483646 w 1661"/>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1" h="1629">
              <a:moveTo>
                <a:pt x="1003" y="0"/>
              </a:moveTo>
              <a:lnTo>
                <a:pt x="1007" y="3"/>
              </a:lnTo>
              <a:lnTo>
                <a:pt x="1015" y="17"/>
              </a:lnTo>
              <a:lnTo>
                <a:pt x="1030" y="36"/>
              </a:lnTo>
              <a:lnTo>
                <a:pt x="1051" y="61"/>
              </a:lnTo>
              <a:lnTo>
                <a:pt x="1078" y="94"/>
              </a:lnTo>
              <a:lnTo>
                <a:pt x="1109" y="130"/>
              </a:lnTo>
              <a:lnTo>
                <a:pt x="1145" y="169"/>
              </a:lnTo>
              <a:lnTo>
                <a:pt x="1185" y="213"/>
              </a:lnTo>
              <a:lnTo>
                <a:pt x="1230" y="259"/>
              </a:lnTo>
              <a:lnTo>
                <a:pt x="1400" y="213"/>
              </a:lnTo>
              <a:lnTo>
                <a:pt x="1377" y="391"/>
              </a:lnTo>
              <a:lnTo>
                <a:pt x="1466" y="460"/>
              </a:lnTo>
              <a:lnTo>
                <a:pt x="1562" y="525"/>
              </a:lnTo>
              <a:lnTo>
                <a:pt x="1661" y="585"/>
              </a:lnTo>
              <a:lnTo>
                <a:pt x="1608" y="735"/>
              </a:lnTo>
              <a:lnTo>
                <a:pt x="1289" y="1629"/>
              </a:lnTo>
              <a:lnTo>
                <a:pt x="1216" y="1608"/>
              </a:lnTo>
              <a:lnTo>
                <a:pt x="387" y="1383"/>
              </a:lnTo>
              <a:lnTo>
                <a:pt x="0" y="474"/>
              </a:lnTo>
              <a:lnTo>
                <a:pt x="5" y="472"/>
              </a:lnTo>
              <a:lnTo>
                <a:pt x="852" y="71"/>
              </a:lnTo>
              <a:lnTo>
                <a:pt x="1003" y="0"/>
              </a:lnTo>
              <a:close/>
            </a:path>
          </a:pathLst>
        </a:custGeom>
        <a:solidFill>
          <a:srgbClr val="F2F2F2"/>
        </a:solidFill>
        <a:ln>
          <a:noFill/>
        </a:ln>
        <a:extLs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609600</xdr:colOff>
      <xdr:row>29</xdr:row>
      <xdr:rowOff>66675</xdr:rowOff>
    </xdr:from>
    <xdr:to>
      <xdr:col>11</xdr:col>
      <xdr:colOff>180975</xdr:colOff>
      <xdr:row>38</xdr:row>
      <xdr:rowOff>133350</xdr:rowOff>
    </xdr:to>
    <xdr:sp macro="" textlink="">
      <xdr:nvSpPr>
        <xdr:cNvPr id="34287" name="Freeform 11">
          <a:extLst>
            <a:ext uri="{FF2B5EF4-FFF2-40B4-BE49-F238E27FC236}">
              <a16:creationId xmlns:a16="http://schemas.microsoft.com/office/drawing/2014/main" id="{00000000-0008-0000-0800-0000EF850000}"/>
            </a:ext>
          </a:extLst>
        </xdr:cNvPr>
        <xdr:cNvSpPr>
          <a:spLocks/>
        </xdr:cNvSpPr>
      </xdr:nvSpPr>
      <xdr:spPr bwMode="auto">
        <a:xfrm flipH="1">
          <a:off x="6705600"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2147483646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0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847" y="0"/>
              </a:moveTo>
              <a:lnTo>
                <a:pt x="872" y="38"/>
              </a:lnTo>
              <a:lnTo>
                <a:pt x="904" y="80"/>
              </a:lnTo>
              <a:lnTo>
                <a:pt x="944" y="130"/>
              </a:lnTo>
              <a:lnTo>
                <a:pt x="990" y="184"/>
              </a:lnTo>
              <a:lnTo>
                <a:pt x="1042" y="243"/>
              </a:lnTo>
              <a:lnTo>
                <a:pt x="1102" y="303"/>
              </a:lnTo>
              <a:lnTo>
                <a:pt x="1169" y="366"/>
              </a:lnTo>
              <a:lnTo>
                <a:pt x="1242" y="428"/>
              </a:lnTo>
              <a:lnTo>
                <a:pt x="1322" y="491"/>
              </a:lnTo>
              <a:lnTo>
                <a:pt x="1409" y="552"/>
              </a:lnTo>
              <a:lnTo>
                <a:pt x="1503" y="610"/>
              </a:lnTo>
              <a:lnTo>
                <a:pt x="1603" y="664"/>
              </a:lnTo>
              <a:lnTo>
                <a:pt x="1284" y="1558"/>
              </a:lnTo>
              <a:lnTo>
                <a:pt x="1211" y="1537"/>
              </a:lnTo>
              <a:lnTo>
                <a:pt x="1090" y="1493"/>
              </a:lnTo>
              <a:lnTo>
                <a:pt x="975" y="1441"/>
              </a:lnTo>
              <a:lnTo>
                <a:pt x="870" y="1385"/>
              </a:lnTo>
              <a:lnTo>
                <a:pt x="770" y="1324"/>
              </a:lnTo>
              <a:lnTo>
                <a:pt x="678" y="1261"/>
              </a:lnTo>
              <a:lnTo>
                <a:pt x="593" y="1195"/>
              </a:lnTo>
              <a:lnTo>
                <a:pt x="515" y="1126"/>
              </a:lnTo>
              <a:lnTo>
                <a:pt x="442" y="1057"/>
              </a:lnTo>
              <a:lnTo>
                <a:pt x="375" y="988"/>
              </a:lnTo>
              <a:lnTo>
                <a:pt x="315" y="919"/>
              </a:lnTo>
              <a:lnTo>
                <a:pt x="261" y="850"/>
              </a:lnTo>
              <a:lnTo>
                <a:pt x="211" y="783"/>
              </a:lnTo>
              <a:lnTo>
                <a:pt x="169" y="719"/>
              </a:lnTo>
              <a:lnTo>
                <a:pt x="131" y="658"/>
              </a:lnTo>
              <a:lnTo>
                <a:pt x="98" y="602"/>
              </a:lnTo>
              <a:lnTo>
                <a:pt x="69" y="549"/>
              </a:lnTo>
              <a:lnTo>
                <a:pt x="46" y="502"/>
              </a:lnTo>
              <a:lnTo>
                <a:pt x="27" y="460"/>
              </a:lnTo>
              <a:lnTo>
                <a:pt x="12" y="428"/>
              </a:lnTo>
              <a:lnTo>
                <a:pt x="0" y="401"/>
              </a:lnTo>
              <a:lnTo>
                <a:pt x="847"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152400</xdr:rowOff>
    </xdr:from>
    <xdr:to>
      <xdr:col>5</xdr:col>
      <xdr:colOff>352425</xdr:colOff>
      <xdr:row>22</xdr:row>
      <xdr:rowOff>142875</xdr:rowOff>
    </xdr:to>
    <xdr:sp macro="" textlink="">
      <xdr:nvSpPr>
        <xdr:cNvPr id="34288" name="Freeform 12">
          <a:extLst>
            <a:ext uri="{FF2B5EF4-FFF2-40B4-BE49-F238E27FC236}">
              <a16:creationId xmlns:a16="http://schemas.microsoft.com/office/drawing/2014/main" id="{00000000-0008-0000-0800-0000F0850000}"/>
            </a:ext>
          </a:extLst>
        </xdr:cNvPr>
        <xdr:cNvSpPr>
          <a:spLocks/>
        </xdr:cNvSpPr>
      </xdr:nvSpPr>
      <xdr:spPr bwMode="auto">
        <a:xfrm flipH="1">
          <a:off x="2276475" y="3962400"/>
          <a:ext cx="1885950" cy="1895475"/>
        </a:xfrm>
        <a:custGeom>
          <a:avLst/>
          <a:gdLst>
            <a:gd name="T0" fmla="*/ 2147483646 w 1631"/>
            <a:gd name="T1" fmla="*/ 0 h 1662"/>
            <a:gd name="T2" fmla="*/ 2147483646 w 1631"/>
            <a:gd name="T3" fmla="*/ 2147483646 h 1662"/>
            <a:gd name="T4" fmla="*/ 2147483646 w 1631"/>
            <a:gd name="T5" fmla="*/ 2147483646 h 1662"/>
            <a:gd name="T6" fmla="*/ 2147483646 w 1631"/>
            <a:gd name="T7" fmla="*/ 2147483646 h 1662"/>
            <a:gd name="T8" fmla="*/ 2147483646 w 1631"/>
            <a:gd name="T9" fmla="*/ 2147483646 h 1662"/>
            <a:gd name="T10" fmla="*/ 2147483646 w 1631"/>
            <a:gd name="T11" fmla="*/ 2147483646 h 1662"/>
            <a:gd name="T12" fmla="*/ 2147483646 w 1631"/>
            <a:gd name="T13" fmla="*/ 2147483646 h 1662"/>
            <a:gd name="T14" fmla="*/ 2147483646 w 1631"/>
            <a:gd name="T15" fmla="*/ 2147483646 h 1662"/>
            <a:gd name="T16" fmla="*/ 2147483646 w 1631"/>
            <a:gd name="T17" fmla="*/ 2147483646 h 1662"/>
            <a:gd name="T18" fmla="*/ 2147483646 w 1631"/>
            <a:gd name="T19" fmla="*/ 2147483646 h 1662"/>
            <a:gd name="T20" fmla="*/ 2147483646 w 1631"/>
            <a:gd name="T21" fmla="*/ 2147483646 h 1662"/>
            <a:gd name="T22" fmla="*/ 2147483646 w 1631"/>
            <a:gd name="T23" fmla="*/ 2147483646 h 1662"/>
            <a:gd name="T24" fmla="*/ 2147483646 w 1631"/>
            <a:gd name="T25" fmla="*/ 2147483646 h 1662"/>
            <a:gd name="T26" fmla="*/ 2147483646 w 1631"/>
            <a:gd name="T27" fmla="*/ 2147483646 h 1662"/>
            <a:gd name="T28" fmla="*/ 2147483646 w 1631"/>
            <a:gd name="T29" fmla="*/ 2147483646 h 1662"/>
            <a:gd name="T30" fmla="*/ 2147483646 w 1631"/>
            <a:gd name="T31" fmla="*/ 2147483646 h 1662"/>
            <a:gd name="T32" fmla="*/ 2147483646 w 1631"/>
            <a:gd name="T33" fmla="*/ 2147483646 h 1662"/>
            <a:gd name="T34" fmla="*/ 2147483646 w 1631"/>
            <a:gd name="T35" fmla="*/ 2147483646 h 1662"/>
            <a:gd name="T36" fmla="*/ 2147483646 w 1631"/>
            <a:gd name="T37" fmla="*/ 2147483646 h 1662"/>
            <a:gd name="T38" fmla="*/ 0 w 1631"/>
            <a:gd name="T39" fmla="*/ 2147483646 h 1662"/>
            <a:gd name="T40" fmla="*/ 2147483646 w 1631"/>
            <a:gd name="T41" fmla="*/ 2147483646 h 1662"/>
            <a:gd name="T42" fmla="*/ 2147483646 w 1631"/>
            <a:gd name="T43" fmla="*/ 2147483646 h 1662"/>
            <a:gd name="T44" fmla="*/ 2147483646 w 1631"/>
            <a:gd name="T45" fmla="*/ 0 h 1662"/>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31" h="1662">
              <a:moveTo>
                <a:pt x="466" y="0"/>
              </a:moveTo>
              <a:lnTo>
                <a:pt x="1377" y="382"/>
              </a:lnTo>
              <a:lnTo>
                <a:pt x="1610" y="1207"/>
              </a:lnTo>
              <a:lnTo>
                <a:pt x="1631" y="1280"/>
              </a:lnTo>
              <a:lnTo>
                <a:pt x="740" y="1606"/>
              </a:lnTo>
              <a:lnTo>
                <a:pt x="589" y="1662"/>
              </a:lnTo>
              <a:lnTo>
                <a:pt x="529" y="1562"/>
              </a:lnTo>
              <a:lnTo>
                <a:pt x="464" y="1466"/>
              </a:lnTo>
              <a:lnTo>
                <a:pt x="393" y="1378"/>
              </a:lnTo>
              <a:lnTo>
                <a:pt x="215" y="1405"/>
              </a:lnTo>
              <a:lnTo>
                <a:pt x="259" y="1234"/>
              </a:lnTo>
              <a:lnTo>
                <a:pt x="213" y="1188"/>
              </a:lnTo>
              <a:lnTo>
                <a:pt x="171" y="1148"/>
              </a:lnTo>
              <a:lnTo>
                <a:pt x="130" y="1113"/>
              </a:lnTo>
              <a:lnTo>
                <a:pt x="94" y="1082"/>
              </a:lnTo>
              <a:lnTo>
                <a:pt x="61" y="1056"/>
              </a:lnTo>
              <a:lnTo>
                <a:pt x="36" y="1035"/>
              </a:lnTo>
              <a:lnTo>
                <a:pt x="15" y="1021"/>
              </a:lnTo>
              <a:lnTo>
                <a:pt x="4" y="1011"/>
              </a:lnTo>
              <a:lnTo>
                <a:pt x="0" y="1008"/>
              </a:lnTo>
              <a:lnTo>
                <a:pt x="69" y="856"/>
              </a:lnTo>
              <a:lnTo>
                <a:pt x="462" y="6"/>
              </a:lnTo>
              <a:lnTo>
                <a:pt x="466" y="0"/>
              </a:lnTo>
              <a:close/>
            </a:path>
          </a:pathLst>
        </a:custGeom>
        <a:solidFill>
          <a:srgbClr val="0D97CF"/>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752475</xdr:colOff>
      <xdr:row>12</xdr:row>
      <xdr:rowOff>161925</xdr:rowOff>
    </xdr:from>
    <xdr:to>
      <xdr:col>5</xdr:col>
      <xdr:colOff>276225</xdr:colOff>
      <xdr:row>22</xdr:row>
      <xdr:rowOff>76200</xdr:rowOff>
    </xdr:to>
    <xdr:sp macro="" textlink="">
      <xdr:nvSpPr>
        <xdr:cNvPr id="34289" name="Freeform 13">
          <a:extLst>
            <a:ext uri="{FF2B5EF4-FFF2-40B4-BE49-F238E27FC236}">
              <a16:creationId xmlns:a16="http://schemas.microsoft.com/office/drawing/2014/main" id="{00000000-0008-0000-0800-0000F1850000}"/>
            </a:ext>
          </a:extLst>
        </xdr:cNvPr>
        <xdr:cNvSpPr>
          <a:spLocks/>
        </xdr:cNvSpPr>
      </xdr:nvSpPr>
      <xdr:spPr bwMode="auto">
        <a:xfrm flipH="1">
          <a:off x="2276475" y="3971925"/>
          <a:ext cx="1809750" cy="1819275"/>
        </a:xfrm>
        <a:custGeom>
          <a:avLst/>
          <a:gdLst>
            <a:gd name="T0" fmla="*/ 2147483646 w 1562"/>
            <a:gd name="T1" fmla="*/ 0 h 1600"/>
            <a:gd name="T2" fmla="*/ 2147483646 w 1562"/>
            <a:gd name="T3" fmla="*/ 2147483646 h 1600"/>
            <a:gd name="T4" fmla="*/ 2147483646 w 1562"/>
            <a:gd name="T5" fmla="*/ 2147483646 h 1600"/>
            <a:gd name="T6" fmla="*/ 2147483646 w 1562"/>
            <a:gd name="T7" fmla="*/ 2147483646 h 1600"/>
            <a:gd name="T8" fmla="*/ 2147483646 w 1562"/>
            <a:gd name="T9" fmla="*/ 2147483646 h 1600"/>
            <a:gd name="T10" fmla="*/ 2147483646 w 1562"/>
            <a:gd name="T11" fmla="*/ 2147483646 h 1600"/>
            <a:gd name="T12" fmla="*/ 2147483646 w 1562"/>
            <a:gd name="T13" fmla="*/ 2147483646 h 1600"/>
            <a:gd name="T14" fmla="*/ 2147483646 w 1562"/>
            <a:gd name="T15" fmla="*/ 2147483646 h 1600"/>
            <a:gd name="T16" fmla="*/ 2147483646 w 1562"/>
            <a:gd name="T17" fmla="*/ 2147483646 h 1600"/>
            <a:gd name="T18" fmla="*/ 2147483646 w 1562"/>
            <a:gd name="T19" fmla="*/ 2147483646 h 1600"/>
            <a:gd name="T20" fmla="*/ 2147483646 w 1562"/>
            <a:gd name="T21" fmla="*/ 2147483646 h 1600"/>
            <a:gd name="T22" fmla="*/ 2147483646 w 1562"/>
            <a:gd name="T23" fmla="*/ 2147483646 h 1600"/>
            <a:gd name="T24" fmla="*/ 2147483646 w 1562"/>
            <a:gd name="T25" fmla="*/ 2147483646 h 1600"/>
            <a:gd name="T26" fmla="*/ 2147483646 w 1562"/>
            <a:gd name="T27" fmla="*/ 2147483646 h 1600"/>
            <a:gd name="T28" fmla="*/ 2147483646 w 1562"/>
            <a:gd name="T29" fmla="*/ 2147483646 h 1600"/>
            <a:gd name="T30" fmla="*/ 2147483646 w 1562"/>
            <a:gd name="T31" fmla="*/ 2147483646 h 1600"/>
            <a:gd name="T32" fmla="*/ 2147483646 w 1562"/>
            <a:gd name="T33" fmla="*/ 2147483646 h 1600"/>
            <a:gd name="T34" fmla="*/ 2147483646 w 1562"/>
            <a:gd name="T35" fmla="*/ 2147483646 h 1600"/>
            <a:gd name="T36" fmla="*/ 2147483646 w 1562"/>
            <a:gd name="T37" fmla="*/ 2147483646 h 1600"/>
            <a:gd name="T38" fmla="*/ 2147483646 w 1562"/>
            <a:gd name="T39" fmla="*/ 2147483646 h 1600"/>
            <a:gd name="T40" fmla="*/ 2147483646 w 1562"/>
            <a:gd name="T41" fmla="*/ 2147483646 h 1600"/>
            <a:gd name="T42" fmla="*/ 2147483646 w 1562"/>
            <a:gd name="T43" fmla="*/ 2147483646 h 1600"/>
            <a:gd name="T44" fmla="*/ 2147483646 w 1562"/>
            <a:gd name="T45" fmla="*/ 2147483646 h 1600"/>
            <a:gd name="T46" fmla="*/ 2147483646 w 1562"/>
            <a:gd name="T47" fmla="*/ 2147483646 h 1600"/>
            <a:gd name="T48" fmla="*/ 2147483646 w 1562"/>
            <a:gd name="T49" fmla="*/ 2147483646 h 1600"/>
            <a:gd name="T50" fmla="*/ 2147483646 w 1562"/>
            <a:gd name="T51" fmla="*/ 2147483646 h 1600"/>
            <a:gd name="T52" fmla="*/ 2147483646 w 1562"/>
            <a:gd name="T53" fmla="*/ 2147483646 h 1600"/>
            <a:gd name="T54" fmla="*/ 2147483646 w 1562"/>
            <a:gd name="T55" fmla="*/ 2147483646 h 1600"/>
            <a:gd name="T56" fmla="*/ 2147483646 w 1562"/>
            <a:gd name="T57" fmla="*/ 2147483646 h 1600"/>
            <a:gd name="T58" fmla="*/ 2147483646 w 1562"/>
            <a:gd name="T59" fmla="*/ 2147483646 h 1600"/>
            <a:gd name="T60" fmla="*/ 2147483646 w 1562"/>
            <a:gd name="T61" fmla="*/ 2147483646 h 1600"/>
            <a:gd name="T62" fmla="*/ 2147483646 w 1562"/>
            <a:gd name="T63" fmla="*/ 2147483646 h 1600"/>
            <a:gd name="T64" fmla="*/ 2147483646 w 1562"/>
            <a:gd name="T65" fmla="*/ 2147483646 h 1600"/>
            <a:gd name="T66" fmla="*/ 2147483646 w 1562"/>
            <a:gd name="T67" fmla="*/ 2147483646 h 1600"/>
            <a:gd name="T68" fmla="*/ 0 w 1562"/>
            <a:gd name="T69" fmla="*/ 2147483646 h 1600"/>
            <a:gd name="T70" fmla="*/ 2147483646 w 1562"/>
            <a:gd name="T71" fmla="*/ 0 h 1600"/>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562" h="1600">
              <a:moveTo>
                <a:pt x="393" y="0"/>
              </a:moveTo>
              <a:lnTo>
                <a:pt x="420" y="11"/>
              </a:lnTo>
              <a:lnTo>
                <a:pt x="455" y="27"/>
              </a:lnTo>
              <a:lnTo>
                <a:pt x="495" y="44"/>
              </a:lnTo>
              <a:lnTo>
                <a:pt x="543" y="69"/>
              </a:lnTo>
              <a:lnTo>
                <a:pt x="595" y="96"/>
              </a:lnTo>
              <a:lnTo>
                <a:pt x="652" y="128"/>
              </a:lnTo>
              <a:lnTo>
                <a:pt x="714" y="167"/>
              </a:lnTo>
              <a:lnTo>
                <a:pt x="779" y="209"/>
              </a:lnTo>
              <a:lnTo>
                <a:pt x="846" y="257"/>
              </a:lnTo>
              <a:lnTo>
                <a:pt x="915" y="311"/>
              </a:lnTo>
              <a:lnTo>
                <a:pt x="984" y="370"/>
              </a:lnTo>
              <a:lnTo>
                <a:pt x="1053" y="437"/>
              </a:lnTo>
              <a:lnTo>
                <a:pt x="1124" y="508"/>
              </a:lnTo>
              <a:lnTo>
                <a:pt x="1193" y="587"/>
              </a:lnTo>
              <a:lnTo>
                <a:pt x="1259" y="672"/>
              </a:lnTo>
              <a:lnTo>
                <a:pt x="1324" y="764"/>
              </a:lnTo>
              <a:lnTo>
                <a:pt x="1385" y="862"/>
              </a:lnTo>
              <a:lnTo>
                <a:pt x="1441" y="967"/>
              </a:lnTo>
              <a:lnTo>
                <a:pt x="1493" y="1080"/>
              </a:lnTo>
              <a:lnTo>
                <a:pt x="1541" y="1201"/>
              </a:lnTo>
              <a:lnTo>
                <a:pt x="1562" y="1274"/>
              </a:lnTo>
              <a:lnTo>
                <a:pt x="671" y="1600"/>
              </a:lnTo>
              <a:lnTo>
                <a:pt x="616" y="1501"/>
              </a:lnTo>
              <a:lnTo>
                <a:pt x="556" y="1407"/>
              </a:lnTo>
              <a:lnTo>
                <a:pt x="495" y="1320"/>
              </a:lnTo>
              <a:lnTo>
                <a:pt x="432" y="1242"/>
              </a:lnTo>
              <a:lnTo>
                <a:pt x="368" y="1169"/>
              </a:lnTo>
              <a:lnTo>
                <a:pt x="305" y="1103"/>
              </a:lnTo>
              <a:lnTo>
                <a:pt x="244" y="1044"/>
              </a:lnTo>
              <a:lnTo>
                <a:pt x="186" y="992"/>
              </a:lnTo>
              <a:lnTo>
                <a:pt x="130" y="946"/>
              </a:lnTo>
              <a:lnTo>
                <a:pt x="80" y="908"/>
              </a:lnTo>
              <a:lnTo>
                <a:pt x="38" y="875"/>
              </a:lnTo>
              <a:lnTo>
                <a:pt x="0" y="850"/>
              </a:lnTo>
              <a:lnTo>
                <a:pt x="393" y="0"/>
              </a:lnTo>
              <a:close/>
            </a:path>
          </a:pathLst>
        </a:custGeom>
        <a:solidFill>
          <a:srgbClr val="5BC8F5">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295275</xdr:colOff>
      <xdr:row>20</xdr:row>
      <xdr:rowOff>171450</xdr:rowOff>
    </xdr:from>
    <xdr:to>
      <xdr:col>4</xdr:col>
      <xdr:colOff>561975</xdr:colOff>
      <xdr:row>31</xdr:row>
      <xdr:rowOff>57150</xdr:rowOff>
    </xdr:to>
    <xdr:sp macro="" textlink="">
      <xdr:nvSpPr>
        <xdr:cNvPr id="34290" name="Freeform 14">
          <a:extLst>
            <a:ext uri="{FF2B5EF4-FFF2-40B4-BE49-F238E27FC236}">
              <a16:creationId xmlns:a16="http://schemas.microsoft.com/office/drawing/2014/main" id="{00000000-0008-0000-0800-0000F2850000}"/>
            </a:ext>
          </a:extLst>
        </xdr:cNvPr>
        <xdr:cNvSpPr>
          <a:spLocks/>
        </xdr:cNvSpPr>
      </xdr:nvSpPr>
      <xdr:spPr bwMode="auto">
        <a:xfrm flipH="1">
          <a:off x="1819275" y="5505450"/>
          <a:ext cx="1790700" cy="1981200"/>
        </a:xfrm>
        <a:custGeom>
          <a:avLst/>
          <a:gdLst>
            <a:gd name="T0" fmla="*/ 2147483646 w 1547"/>
            <a:gd name="T1" fmla="*/ 0 h 1729"/>
            <a:gd name="T2" fmla="*/ 2147483646 w 1547"/>
            <a:gd name="T3" fmla="*/ 2147483646 h 1729"/>
            <a:gd name="T4" fmla="*/ 2147483646 w 1547"/>
            <a:gd name="T5" fmla="*/ 2147483646 h 1729"/>
            <a:gd name="T6" fmla="*/ 2147483646 w 1547"/>
            <a:gd name="T7" fmla="*/ 2147483646 h 1729"/>
            <a:gd name="T8" fmla="*/ 2147483646 w 1547"/>
            <a:gd name="T9" fmla="*/ 2147483646 h 1729"/>
            <a:gd name="T10" fmla="*/ 2147483646 w 1547"/>
            <a:gd name="T11" fmla="*/ 2147483646 h 1729"/>
            <a:gd name="T12" fmla="*/ 2147483646 w 1547"/>
            <a:gd name="T13" fmla="*/ 2147483646 h 1729"/>
            <a:gd name="T14" fmla="*/ 2147483646 w 1547"/>
            <a:gd name="T15" fmla="*/ 2147483646 h 1729"/>
            <a:gd name="T16" fmla="*/ 2147483646 w 1547"/>
            <a:gd name="T17" fmla="*/ 2147483646 h 1729"/>
            <a:gd name="T18" fmla="*/ 0 w 1547"/>
            <a:gd name="T19" fmla="*/ 2147483646 h 1729"/>
            <a:gd name="T20" fmla="*/ 2147483646 w 1547"/>
            <a:gd name="T21" fmla="*/ 2147483646 h 1729"/>
            <a:gd name="T22" fmla="*/ 2147483646 w 1547"/>
            <a:gd name="T23" fmla="*/ 2147483646 h 1729"/>
            <a:gd name="T24" fmla="*/ 2147483646 w 1547"/>
            <a:gd name="T25" fmla="*/ 2147483646 h 1729"/>
            <a:gd name="T26" fmla="*/ 2147483646 w 1547"/>
            <a:gd name="T27" fmla="*/ 2147483646 h 1729"/>
            <a:gd name="T28" fmla="*/ 2147483646 w 1547"/>
            <a:gd name="T29" fmla="*/ 2147483646 h 1729"/>
            <a:gd name="T30" fmla="*/ 2147483646 w 1547"/>
            <a:gd name="T31" fmla="*/ 2147483646 h 1729"/>
            <a:gd name="T32" fmla="*/ 2147483646 w 1547"/>
            <a:gd name="T33" fmla="*/ 2147483646 h 1729"/>
            <a:gd name="T34" fmla="*/ 2147483646 w 1547"/>
            <a:gd name="T35" fmla="*/ 2147483646 h 1729"/>
            <a:gd name="T36" fmla="*/ 2147483646 w 1547"/>
            <a:gd name="T37" fmla="*/ 2147483646 h 1729"/>
            <a:gd name="T38" fmla="*/ 2147483646 w 1547"/>
            <a:gd name="T39" fmla="*/ 2147483646 h 1729"/>
            <a:gd name="T40" fmla="*/ 2147483646 w 1547"/>
            <a:gd name="T41" fmla="*/ 2147483646 h 1729"/>
            <a:gd name="T42" fmla="*/ 2147483646 w 1547"/>
            <a:gd name="T43" fmla="*/ 2147483646 h 1729"/>
            <a:gd name="T44" fmla="*/ 2147483646 w 1547"/>
            <a:gd name="T45" fmla="*/ 0 h 17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547" h="1729">
              <a:moveTo>
                <a:pt x="1163" y="0"/>
              </a:moveTo>
              <a:lnTo>
                <a:pt x="1547" y="913"/>
              </a:lnTo>
              <a:lnTo>
                <a:pt x="1133" y="1664"/>
              </a:lnTo>
              <a:lnTo>
                <a:pt x="1094" y="1729"/>
              </a:lnTo>
              <a:lnTo>
                <a:pt x="233" y="1338"/>
              </a:lnTo>
              <a:lnTo>
                <a:pt x="85" y="1270"/>
              </a:lnTo>
              <a:lnTo>
                <a:pt x="114" y="1157"/>
              </a:lnTo>
              <a:lnTo>
                <a:pt x="135" y="1044"/>
              </a:lnTo>
              <a:lnTo>
                <a:pt x="146" y="931"/>
              </a:lnTo>
              <a:lnTo>
                <a:pt x="0" y="823"/>
              </a:lnTo>
              <a:lnTo>
                <a:pt x="152" y="733"/>
              </a:lnTo>
              <a:lnTo>
                <a:pt x="150" y="670"/>
              </a:lnTo>
              <a:lnTo>
                <a:pt x="148" y="610"/>
              </a:lnTo>
              <a:lnTo>
                <a:pt x="144" y="556"/>
              </a:lnTo>
              <a:lnTo>
                <a:pt x="141" y="508"/>
              </a:lnTo>
              <a:lnTo>
                <a:pt x="135" y="468"/>
              </a:lnTo>
              <a:lnTo>
                <a:pt x="131" y="436"/>
              </a:lnTo>
              <a:lnTo>
                <a:pt x="129" y="411"/>
              </a:lnTo>
              <a:lnTo>
                <a:pt x="125" y="395"/>
              </a:lnTo>
              <a:lnTo>
                <a:pt x="125" y="390"/>
              </a:lnTo>
              <a:lnTo>
                <a:pt x="283" y="332"/>
              </a:lnTo>
              <a:lnTo>
                <a:pt x="1157" y="2"/>
              </a:lnTo>
              <a:lnTo>
                <a:pt x="1163"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2</xdr:col>
      <xdr:colOff>552450</xdr:colOff>
      <xdr:row>20</xdr:row>
      <xdr:rowOff>180975</xdr:rowOff>
    </xdr:from>
    <xdr:to>
      <xdr:col>4</xdr:col>
      <xdr:colOff>295275</xdr:colOff>
      <xdr:row>31</xdr:row>
      <xdr:rowOff>57150</xdr:rowOff>
    </xdr:to>
    <xdr:sp macro="" textlink="">
      <xdr:nvSpPr>
        <xdr:cNvPr id="34291" name="Freeform 15">
          <a:extLst>
            <a:ext uri="{FF2B5EF4-FFF2-40B4-BE49-F238E27FC236}">
              <a16:creationId xmlns:a16="http://schemas.microsoft.com/office/drawing/2014/main" id="{00000000-0008-0000-0800-0000F3850000}"/>
            </a:ext>
          </a:extLst>
        </xdr:cNvPr>
        <xdr:cNvSpPr>
          <a:spLocks/>
        </xdr:cNvSpPr>
      </xdr:nvSpPr>
      <xdr:spPr bwMode="auto">
        <a:xfrm flipH="1">
          <a:off x="2076450" y="5514975"/>
          <a:ext cx="1266825" cy="1971675"/>
        </a:xfrm>
        <a:custGeom>
          <a:avLst/>
          <a:gdLst>
            <a:gd name="T0" fmla="*/ 2147483646 w 1090"/>
            <a:gd name="T1" fmla="*/ 0 h 1727"/>
            <a:gd name="T2" fmla="*/ 2147483646 w 1090"/>
            <a:gd name="T3" fmla="*/ 2147483646 h 1727"/>
            <a:gd name="T4" fmla="*/ 2147483646 w 1090"/>
            <a:gd name="T5" fmla="*/ 2147483646 h 1727"/>
            <a:gd name="T6" fmla="*/ 2147483646 w 1090"/>
            <a:gd name="T7" fmla="*/ 2147483646 h 1727"/>
            <a:gd name="T8" fmla="*/ 2147483646 w 1090"/>
            <a:gd name="T9" fmla="*/ 2147483646 h 1727"/>
            <a:gd name="T10" fmla="*/ 2147483646 w 1090"/>
            <a:gd name="T11" fmla="*/ 2147483646 h 1727"/>
            <a:gd name="T12" fmla="*/ 2147483646 w 1090"/>
            <a:gd name="T13" fmla="*/ 2147483646 h 1727"/>
            <a:gd name="T14" fmla="*/ 2147483646 w 1090"/>
            <a:gd name="T15" fmla="*/ 2147483646 h 1727"/>
            <a:gd name="T16" fmla="*/ 2147483646 w 1090"/>
            <a:gd name="T17" fmla="*/ 2147483646 h 1727"/>
            <a:gd name="T18" fmla="*/ 2147483646 w 1090"/>
            <a:gd name="T19" fmla="*/ 2147483646 h 1727"/>
            <a:gd name="T20" fmla="*/ 2147483646 w 1090"/>
            <a:gd name="T21" fmla="*/ 2147483646 h 1727"/>
            <a:gd name="T22" fmla="*/ 2147483646 w 1090"/>
            <a:gd name="T23" fmla="*/ 2147483646 h 1727"/>
            <a:gd name="T24" fmla="*/ 2147483646 w 1090"/>
            <a:gd name="T25" fmla="*/ 2147483646 h 1727"/>
            <a:gd name="T26" fmla="*/ 2147483646 w 1090"/>
            <a:gd name="T27" fmla="*/ 2147483646 h 1727"/>
            <a:gd name="T28" fmla="*/ 2147483646 w 1090"/>
            <a:gd name="T29" fmla="*/ 2147483646 h 1727"/>
            <a:gd name="T30" fmla="*/ 2147483646 w 1090"/>
            <a:gd name="T31" fmla="*/ 2147483646 h 1727"/>
            <a:gd name="T32" fmla="*/ 2147483646 w 1090"/>
            <a:gd name="T33" fmla="*/ 2147483646 h 1727"/>
            <a:gd name="T34" fmla="*/ 2147483646 w 1090"/>
            <a:gd name="T35" fmla="*/ 2147483646 h 1727"/>
            <a:gd name="T36" fmla="*/ 2147483646 w 1090"/>
            <a:gd name="T37" fmla="*/ 2147483646 h 1727"/>
            <a:gd name="T38" fmla="*/ 2147483646 w 1090"/>
            <a:gd name="T39" fmla="*/ 2147483646 h 1727"/>
            <a:gd name="T40" fmla="*/ 0 w 1090"/>
            <a:gd name="T41" fmla="*/ 2147483646 h 1727"/>
            <a:gd name="T42" fmla="*/ 2147483646 w 1090"/>
            <a:gd name="T43" fmla="*/ 2147483646 h 1727"/>
            <a:gd name="T44" fmla="*/ 2147483646 w 1090"/>
            <a:gd name="T45" fmla="*/ 2147483646 h 1727"/>
            <a:gd name="T46" fmla="*/ 2147483646 w 1090"/>
            <a:gd name="T47" fmla="*/ 2147483646 h 1727"/>
            <a:gd name="T48" fmla="*/ 2147483646 w 1090"/>
            <a:gd name="T49" fmla="*/ 2147483646 h 1727"/>
            <a:gd name="T50" fmla="*/ 2147483646 w 1090"/>
            <a:gd name="T51" fmla="*/ 2147483646 h 1727"/>
            <a:gd name="T52" fmla="*/ 2147483646 w 1090"/>
            <a:gd name="T53" fmla="*/ 2147483646 h 1727"/>
            <a:gd name="T54" fmla="*/ 2147483646 w 1090"/>
            <a:gd name="T55" fmla="*/ 2147483646 h 1727"/>
            <a:gd name="T56" fmla="*/ 2147483646 w 1090"/>
            <a:gd name="T57" fmla="*/ 2147483646 h 1727"/>
            <a:gd name="T58" fmla="*/ 2147483646 w 1090"/>
            <a:gd name="T59" fmla="*/ 2147483646 h 1727"/>
            <a:gd name="T60" fmla="*/ 2147483646 w 1090"/>
            <a:gd name="T61" fmla="*/ 2147483646 h 1727"/>
            <a:gd name="T62" fmla="*/ 2147483646 w 1090"/>
            <a:gd name="T63" fmla="*/ 2147483646 h 1727"/>
            <a:gd name="T64" fmla="*/ 2147483646 w 1090"/>
            <a:gd name="T65" fmla="*/ 0 h 1727"/>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090" h="1727">
              <a:moveTo>
                <a:pt x="924" y="0"/>
              </a:moveTo>
              <a:lnTo>
                <a:pt x="938" y="31"/>
              </a:lnTo>
              <a:lnTo>
                <a:pt x="953" y="71"/>
              </a:lnTo>
              <a:lnTo>
                <a:pt x="972" y="119"/>
              </a:lnTo>
              <a:lnTo>
                <a:pt x="992" y="178"/>
              </a:lnTo>
              <a:lnTo>
                <a:pt x="1011" y="245"/>
              </a:lnTo>
              <a:lnTo>
                <a:pt x="1032" y="320"/>
              </a:lnTo>
              <a:lnTo>
                <a:pt x="1049" y="401"/>
              </a:lnTo>
              <a:lnTo>
                <a:pt x="1065" y="491"/>
              </a:lnTo>
              <a:lnTo>
                <a:pt x="1078" y="587"/>
              </a:lnTo>
              <a:lnTo>
                <a:pt x="1086" y="689"/>
              </a:lnTo>
              <a:lnTo>
                <a:pt x="1090" y="796"/>
              </a:lnTo>
              <a:lnTo>
                <a:pt x="1088" y="910"/>
              </a:lnTo>
              <a:lnTo>
                <a:pt x="1078" y="1027"/>
              </a:lnTo>
              <a:lnTo>
                <a:pt x="1061" y="1147"/>
              </a:lnTo>
              <a:lnTo>
                <a:pt x="1036" y="1272"/>
              </a:lnTo>
              <a:lnTo>
                <a:pt x="1001" y="1399"/>
              </a:lnTo>
              <a:lnTo>
                <a:pt x="955" y="1529"/>
              </a:lnTo>
              <a:lnTo>
                <a:pt x="900" y="1662"/>
              </a:lnTo>
              <a:lnTo>
                <a:pt x="861" y="1727"/>
              </a:lnTo>
              <a:lnTo>
                <a:pt x="0" y="1336"/>
              </a:lnTo>
              <a:lnTo>
                <a:pt x="32" y="1215"/>
              </a:lnTo>
              <a:lnTo>
                <a:pt x="57" y="1098"/>
              </a:lnTo>
              <a:lnTo>
                <a:pt x="74" y="984"/>
              </a:lnTo>
              <a:lnTo>
                <a:pt x="84" y="875"/>
              </a:lnTo>
              <a:lnTo>
                <a:pt x="88" y="773"/>
              </a:lnTo>
              <a:lnTo>
                <a:pt x="88" y="677"/>
              </a:lnTo>
              <a:lnTo>
                <a:pt x="84" y="589"/>
              </a:lnTo>
              <a:lnTo>
                <a:pt x="76" y="508"/>
              </a:lnTo>
              <a:lnTo>
                <a:pt x="67" y="437"/>
              </a:lnTo>
              <a:lnTo>
                <a:pt x="57" y="378"/>
              </a:lnTo>
              <a:lnTo>
                <a:pt x="50" y="330"/>
              </a:lnTo>
              <a:lnTo>
                <a:pt x="924" y="0"/>
              </a:lnTo>
              <a:close/>
            </a:path>
          </a:pathLst>
        </a:custGeom>
        <a:solidFill>
          <a:srgbClr val="F2F2F2"/>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114300</xdr:colOff>
      <xdr:row>28</xdr:row>
      <xdr:rowOff>180975</xdr:rowOff>
    </xdr:from>
    <xdr:to>
      <xdr:col>5</xdr:col>
      <xdr:colOff>523875</xdr:colOff>
      <xdr:row>38</xdr:row>
      <xdr:rowOff>133350</xdr:rowOff>
    </xdr:to>
    <xdr:sp macro="" textlink="">
      <xdr:nvSpPr>
        <xdr:cNvPr id="34292" name="Freeform 16">
          <a:extLst>
            <a:ext uri="{FF2B5EF4-FFF2-40B4-BE49-F238E27FC236}">
              <a16:creationId xmlns:a16="http://schemas.microsoft.com/office/drawing/2014/main" id="{00000000-0008-0000-0800-0000F4850000}"/>
            </a:ext>
          </a:extLst>
        </xdr:cNvPr>
        <xdr:cNvSpPr>
          <a:spLocks/>
        </xdr:cNvSpPr>
      </xdr:nvSpPr>
      <xdr:spPr bwMode="auto">
        <a:xfrm flipH="1">
          <a:off x="2400300" y="7038975"/>
          <a:ext cx="1933575" cy="1857375"/>
        </a:xfrm>
        <a:custGeom>
          <a:avLst/>
          <a:gdLst>
            <a:gd name="T0" fmla="*/ 2147483646 w 1663"/>
            <a:gd name="T1" fmla="*/ 0 h 1629"/>
            <a:gd name="T2" fmla="*/ 2147483646 w 1663"/>
            <a:gd name="T3" fmla="*/ 2147483646 h 1629"/>
            <a:gd name="T4" fmla="*/ 2147483646 w 1663"/>
            <a:gd name="T5" fmla="*/ 2147483646 h 1629"/>
            <a:gd name="T6" fmla="*/ 2147483646 w 1663"/>
            <a:gd name="T7" fmla="*/ 2147483646 h 1629"/>
            <a:gd name="T8" fmla="*/ 2147483646 w 1663"/>
            <a:gd name="T9" fmla="*/ 2147483646 h 1629"/>
            <a:gd name="T10" fmla="*/ 2147483646 w 1663"/>
            <a:gd name="T11" fmla="*/ 2147483646 h 1629"/>
            <a:gd name="T12" fmla="*/ 2147483646 w 1663"/>
            <a:gd name="T13" fmla="*/ 2147483646 h 1629"/>
            <a:gd name="T14" fmla="*/ 2147483646 w 1663"/>
            <a:gd name="T15" fmla="*/ 2147483646 h 1629"/>
            <a:gd name="T16" fmla="*/ 0 w 1663"/>
            <a:gd name="T17" fmla="*/ 2147483646 h 1629"/>
            <a:gd name="T18" fmla="*/ 2147483646 w 1663"/>
            <a:gd name="T19" fmla="*/ 2147483646 h 1629"/>
            <a:gd name="T20" fmla="*/ 2147483646 w 1663"/>
            <a:gd name="T21" fmla="*/ 2147483646 h 1629"/>
            <a:gd name="T22" fmla="*/ 2147483646 w 1663"/>
            <a:gd name="T23" fmla="*/ 2147483646 h 1629"/>
            <a:gd name="T24" fmla="*/ 2147483646 w 1663"/>
            <a:gd name="T25" fmla="*/ 2147483646 h 1629"/>
            <a:gd name="T26" fmla="*/ 2147483646 w 1663"/>
            <a:gd name="T27" fmla="*/ 2147483646 h 1629"/>
            <a:gd name="T28" fmla="*/ 2147483646 w 1663"/>
            <a:gd name="T29" fmla="*/ 2147483646 h 1629"/>
            <a:gd name="T30" fmla="*/ 2147483646 w 1663"/>
            <a:gd name="T31" fmla="*/ 2147483646 h 1629"/>
            <a:gd name="T32" fmla="*/ 2147483646 w 1663"/>
            <a:gd name="T33" fmla="*/ 2147483646 h 1629"/>
            <a:gd name="T34" fmla="*/ 2147483646 w 1663"/>
            <a:gd name="T35" fmla="*/ 2147483646 h 1629"/>
            <a:gd name="T36" fmla="*/ 2147483646 w 1663"/>
            <a:gd name="T37" fmla="*/ 2147483646 h 1629"/>
            <a:gd name="T38" fmla="*/ 2147483646 w 1663"/>
            <a:gd name="T39" fmla="*/ 2147483646 h 1629"/>
            <a:gd name="T40" fmla="*/ 2147483646 w 1663"/>
            <a:gd name="T41" fmla="*/ 2147483646 h 1629"/>
            <a:gd name="T42" fmla="*/ 2147483646 w 1663"/>
            <a:gd name="T43" fmla="*/ 2147483646 h 1629"/>
            <a:gd name="T44" fmla="*/ 2147483646 w 1663"/>
            <a:gd name="T45" fmla="*/ 0 h 1629"/>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1663" h="1629">
              <a:moveTo>
                <a:pt x="660" y="0"/>
              </a:moveTo>
              <a:lnTo>
                <a:pt x="811" y="71"/>
              </a:lnTo>
              <a:lnTo>
                <a:pt x="1658" y="472"/>
              </a:lnTo>
              <a:lnTo>
                <a:pt x="1663" y="474"/>
              </a:lnTo>
              <a:lnTo>
                <a:pt x="1274" y="1383"/>
              </a:lnTo>
              <a:lnTo>
                <a:pt x="447" y="1608"/>
              </a:lnTo>
              <a:lnTo>
                <a:pt x="374" y="1629"/>
              </a:lnTo>
              <a:lnTo>
                <a:pt x="55" y="735"/>
              </a:lnTo>
              <a:lnTo>
                <a:pt x="0" y="585"/>
              </a:lnTo>
              <a:lnTo>
                <a:pt x="101" y="525"/>
              </a:lnTo>
              <a:lnTo>
                <a:pt x="197" y="460"/>
              </a:lnTo>
              <a:lnTo>
                <a:pt x="286" y="391"/>
              </a:lnTo>
              <a:lnTo>
                <a:pt x="261" y="213"/>
              </a:lnTo>
              <a:lnTo>
                <a:pt x="431" y="259"/>
              </a:lnTo>
              <a:lnTo>
                <a:pt x="478" y="213"/>
              </a:lnTo>
              <a:lnTo>
                <a:pt x="518" y="169"/>
              </a:lnTo>
              <a:lnTo>
                <a:pt x="554" y="130"/>
              </a:lnTo>
              <a:lnTo>
                <a:pt x="585" y="94"/>
              </a:lnTo>
              <a:lnTo>
                <a:pt x="612" y="61"/>
              </a:lnTo>
              <a:lnTo>
                <a:pt x="631" y="36"/>
              </a:lnTo>
              <a:lnTo>
                <a:pt x="646" y="17"/>
              </a:lnTo>
              <a:lnTo>
                <a:pt x="656" y="3"/>
              </a:lnTo>
              <a:lnTo>
                <a:pt x="660" y="0"/>
              </a:lnTo>
              <a:close/>
            </a:path>
          </a:pathLst>
        </a:custGeom>
        <a:solidFill>
          <a:srgbClr val="7A012B"/>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3</xdr:col>
      <xdr:colOff>123825</xdr:colOff>
      <xdr:row>29</xdr:row>
      <xdr:rowOff>66675</xdr:rowOff>
    </xdr:from>
    <xdr:to>
      <xdr:col>5</xdr:col>
      <xdr:colOff>457200</xdr:colOff>
      <xdr:row>38</xdr:row>
      <xdr:rowOff>133350</xdr:rowOff>
    </xdr:to>
    <xdr:sp macro="" textlink="">
      <xdr:nvSpPr>
        <xdr:cNvPr id="34293" name="Freeform 17">
          <a:extLst>
            <a:ext uri="{FF2B5EF4-FFF2-40B4-BE49-F238E27FC236}">
              <a16:creationId xmlns:a16="http://schemas.microsoft.com/office/drawing/2014/main" id="{00000000-0008-0000-0800-0000F5850000}"/>
            </a:ext>
          </a:extLst>
        </xdr:cNvPr>
        <xdr:cNvSpPr>
          <a:spLocks/>
        </xdr:cNvSpPr>
      </xdr:nvSpPr>
      <xdr:spPr bwMode="auto">
        <a:xfrm flipH="1">
          <a:off x="2409825" y="7115175"/>
          <a:ext cx="1857375" cy="1781175"/>
        </a:xfrm>
        <a:custGeom>
          <a:avLst/>
          <a:gdLst>
            <a:gd name="T0" fmla="*/ 2147483646 w 1603"/>
            <a:gd name="T1" fmla="*/ 0 h 1558"/>
            <a:gd name="T2" fmla="*/ 2147483646 w 1603"/>
            <a:gd name="T3" fmla="*/ 2147483646 h 1558"/>
            <a:gd name="T4" fmla="*/ 2147483646 w 1603"/>
            <a:gd name="T5" fmla="*/ 2147483646 h 1558"/>
            <a:gd name="T6" fmla="*/ 2147483646 w 1603"/>
            <a:gd name="T7" fmla="*/ 2147483646 h 1558"/>
            <a:gd name="T8" fmla="*/ 2147483646 w 1603"/>
            <a:gd name="T9" fmla="*/ 2147483646 h 1558"/>
            <a:gd name="T10" fmla="*/ 2147483646 w 1603"/>
            <a:gd name="T11" fmla="*/ 2147483646 h 1558"/>
            <a:gd name="T12" fmla="*/ 2147483646 w 1603"/>
            <a:gd name="T13" fmla="*/ 2147483646 h 1558"/>
            <a:gd name="T14" fmla="*/ 2147483646 w 1603"/>
            <a:gd name="T15" fmla="*/ 2147483646 h 1558"/>
            <a:gd name="T16" fmla="*/ 2147483646 w 1603"/>
            <a:gd name="T17" fmla="*/ 2147483646 h 1558"/>
            <a:gd name="T18" fmla="*/ 2147483646 w 1603"/>
            <a:gd name="T19" fmla="*/ 2147483646 h 1558"/>
            <a:gd name="T20" fmla="*/ 2147483646 w 1603"/>
            <a:gd name="T21" fmla="*/ 2147483646 h 1558"/>
            <a:gd name="T22" fmla="*/ 2147483646 w 1603"/>
            <a:gd name="T23" fmla="*/ 2147483646 h 1558"/>
            <a:gd name="T24" fmla="*/ 2147483646 w 1603"/>
            <a:gd name="T25" fmla="*/ 2147483646 h 1558"/>
            <a:gd name="T26" fmla="*/ 2147483646 w 1603"/>
            <a:gd name="T27" fmla="*/ 2147483646 h 1558"/>
            <a:gd name="T28" fmla="*/ 2147483646 w 1603"/>
            <a:gd name="T29" fmla="*/ 2147483646 h 1558"/>
            <a:gd name="T30" fmla="*/ 2147483646 w 1603"/>
            <a:gd name="T31" fmla="*/ 2147483646 h 1558"/>
            <a:gd name="T32" fmla="*/ 2147483646 w 1603"/>
            <a:gd name="T33" fmla="*/ 2147483646 h 1558"/>
            <a:gd name="T34" fmla="*/ 2147483646 w 1603"/>
            <a:gd name="T35" fmla="*/ 2147483646 h 1558"/>
            <a:gd name="T36" fmla="*/ 2147483646 w 1603"/>
            <a:gd name="T37" fmla="*/ 2147483646 h 1558"/>
            <a:gd name="T38" fmla="*/ 2147483646 w 1603"/>
            <a:gd name="T39" fmla="*/ 2147483646 h 1558"/>
            <a:gd name="T40" fmla="*/ 2147483646 w 1603"/>
            <a:gd name="T41" fmla="*/ 2147483646 h 1558"/>
            <a:gd name="T42" fmla="*/ 2147483646 w 1603"/>
            <a:gd name="T43" fmla="*/ 2147483646 h 1558"/>
            <a:gd name="T44" fmla="*/ 2147483646 w 1603"/>
            <a:gd name="T45" fmla="*/ 2147483646 h 1558"/>
            <a:gd name="T46" fmla="*/ 0 w 1603"/>
            <a:gd name="T47" fmla="*/ 2147483646 h 1558"/>
            <a:gd name="T48" fmla="*/ 2147483646 w 1603"/>
            <a:gd name="T49" fmla="*/ 2147483646 h 1558"/>
            <a:gd name="T50" fmla="*/ 2147483646 w 1603"/>
            <a:gd name="T51" fmla="*/ 2147483646 h 1558"/>
            <a:gd name="T52" fmla="*/ 2147483646 w 1603"/>
            <a:gd name="T53" fmla="*/ 2147483646 h 1558"/>
            <a:gd name="T54" fmla="*/ 2147483646 w 1603"/>
            <a:gd name="T55" fmla="*/ 2147483646 h 1558"/>
            <a:gd name="T56" fmla="*/ 2147483646 w 1603"/>
            <a:gd name="T57" fmla="*/ 2147483646 h 1558"/>
            <a:gd name="T58" fmla="*/ 2147483646 w 1603"/>
            <a:gd name="T59" fmla="*/ 2147483646 h 1558"/>
            <a:gd name="T60" fmla="*/ 2147483646 w 1603"/>
            <a:gd name="T61" fmla="*/ 2147483646 h 1558"/>
            <a:gd name="T62" fmla="*/ 2147483646 w 1603"/>
            <a:gd name="T63" fmla="*/ 2147483646 h 1558"/>
            <a:gd name="T64" fmla="*/ 2147483646 w 1603"/>
            <a:gd name="T65" fmla="*/ 2147483646 h 1558"/>
            <a:gd name="T66" fmla="*/ 2147483646 w 1603"/>
            <a:gd name="T67" fmla="*/ 2147483646 h 1558"/>
            <a:gd name="T68" fmla="*/ 2147483646 w 1603"/>
            <a:gd name="T69" fmla="*/ 2147483646 h 1558"/>
            <a:gd name="T70" fmla="*/ 2147483646 w 1603"/>
            <a:gd name="T71" fmla="*/ 0 h 1558"/>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1603" h="1558">
              <a:moveTo>
                <a:pt x="756" y="0"/>
              </a:moveTo>
              <a:lnTo>
                <a:pt x="1603" y="401"/>
              </a:lnTo>
              <a:lnTo>
                <a:pt x="1591" y="428"/>
              </a:lnTo>
              <a:lnTo>
                <a:pt x="1576" y="460"/>
              </a:lnTo>
              <a:lnTo>
                <a:pt x="1557" y="502"/>
              </a:lnTo>
              <a:lnTo>
                <a:pt x="1534" y="549"/>
              </a:lnTo>
              <a:lnTo>
                <a:pt x="1505" y="602"/>
              </a:lnTo>
              <a:lnTo>
                <a:pt x="1472" y="658"/>
              </a:lnTo>
              <a:lnTo>
                <a:pt x="1434" y="719"/>
              </a:lnTo>
              <a:lnTo>
                <a:pt x="1390" y="783"/>
              </a:lnTo>
              <a:lnTo>
                <a:pt x="1342" y="850"/>
              </a:lnTo>
              <a:lnTo>
                <a:pt x="1288" y="919"/>
              </a:lnTo>
              <a:lnTo>
                <a:pt x="1227" y="988"/>
              </a:lnTo>
              <a:lnTo>
                <a:pt x="1161" y="1057"/>
              </a:lnTo>
              <a:lnTo>
                <a:pt x="1088" y="1126"/>
              </a:lnTo>
              <a:lnTo>
                <a:pt x="1010" y="1195"/>
              </a:lnTo>
              <a:lnTo>
                <a:pt x="923" y="1261"/>
              </a:lnTo>
              <a:lnTo>
                <a:pt x="831" y="1324"/>
              </a:lnTo>
              <a:lnTo>
                <a:pt x="733" y="1385"/>
              </a:lnTo>
              <a:lnTo>
                <a:pt x="626" y="1441"/>
              </a:lnTo>
              <a:lnTo>
                <a:pt x="513" y="1493"/>
              </a:lnTo>
              <a:lnTo>
                <a:pt x="392" y="1537"/>
              </a:lnTo>
              <a:lnTo>
                <a:pt x="319" y="1558"/>
              </a:lnTo>
              <a:lnTo>
                <a:pt x="0" y="664"/>
              </a:lnTo>
              <a:lnTo>
                <a:pt x="100" y="610"/>
              </a:lnTo>
              <a:lnTo>
                <a:pt x="194" y="552"/>
              </a:lnTo>
              <a:lnTo>
                <a:pt x="281" y="491"/>
              </a:lnTo>
              <a:lnTo>
                <a:pt x="361" y="428"/>
              </a:lnTo>
              <a:lnTo>
                <a:pt x="434" y="366"/>
              </a:lnTo>
              <a:lnTo>
                <a:pt x="499" y="303"/>
              </a:lnTo>
              <a:lnTo>
                <a:pt x="559" y="243"/>
              </a:lnTo>
              <a:lnTo>
                <a:pt x="613" y="184"/>
              </a:lnTo>
              <a:lnTo>
                <a:pt x="659" y="130"/>
              </a:lnTo>
              <a:lnTo>
                <a:pt x="697" y="80"/>
              </a:lnTo>
              <a:lnTo>
                <a:pt x="730" y="38"/>
              </a:lnTo>
              <a:lnTo>
                <a:pt x="756" y="0"/>
              </a:lnTo>
              <a:close/>
            </a:path>
          </a:pathLst>
        </a:custGeom>
        <a:solidFill>
          <a:srgbClr val="FD1968">
            <a:alpha val="49803"/>
          </a:srgbClr>
        </a:solidFill>
        <a:ln>
          <a:noFill/>
        </a:ln>
        <a:extLst>
          <a:ext uri="{91240B29-F687-4F45-9708-019B960494DF}">
            <a14:hiddenLine xmlns:a14="http://schemas.microsoft.com/office/drawing/2010/main" w="0">
              <a:solidFill>
                <a:srgbClr val="000000"/>
              </a:solidFill>
              <a:prstDash val="solid"/>
              <a:round/>
              <a:headEnd/>
              <a:tailEnd/>
            </a14:hiddenLine>
          </a:ext>
        </a:extLst>
      </xdr:spPr>
    </xdr:sp>
    <xdr:clientData/>
  </xdr:twoCellAnchor>
  <xdr:twoCellAnchor>
    <xdr:from>
      <xdr:col>4</xdr:col>
      <xdr:colOff>533400</xdr:colOff>
      <xdr:row>20</xdr:row>
      <xdr:rowOff>73624</xdr:rowOff>
    </xdr:from>
    <xdr:to>
      <xdr:col>9</xdr:col>
      <xdr:colOff>495300</xdr:colOff>
      <xdr:row>26</xdr:row>
      <xdr:rowOff>84594</xdr:rowOff>
    </xdr:to>
    <xdr:sp macro="" textlink="">
      <xdr:nvSpPr>
        <xdr:cNvPr id="75" name="TextBox 121">
          <a:extLst>
            <a:ext uri="{FF2B5EF4-FFF2-40B4-BE49-F238E27FC236}">
              <a16:creationId xmlns:a16="http://schemas.microsoft.com/office/drawing/2014/main" id="{00000000-0008-0000-0800-00004B000000}"/>
            </a:ext>
          </a:extLst>
        </xdr:cNvPr>
        <xdr:cNvSpPr txBox="1"/>
      </xdr:nvSpPr>
      <xdr:spPr>
        <a:xfrm>
          <a:off x="3581400" y="2359624"/>
          <a:ext cx="3771900" cy="1153970"/>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400" kern="0">
              <a:solidFill>
                <a:schemeClr val="tx1">
                  <a:lumMod val="50000"/>
                  <a:lumOff val="50000"/>
                </a:schemeClr>
              </a:solidFill>
              <a:latin typeface="Arial" pitchFamily="34" charset="0"/>
              <a:cs typeface="Arial" pitchFamily="34" charset="0"/>
            </a:rPr>
            <a:t>Componentes</a:t>
          </a:r>
          <a:endParaRPr lang="en-US" sz="2400" kern="0" baseline="0">
            <a:solidFill>
              <a:schemeClr val="tx1">
                <a:lumMod val="50000"/>
                <a:lumOff val="50000"/>
              </a:schemeClr>
            </a:solidFill>
            <a:latin typeface="Arial" pitchFamily="34" charset="0"/>
            <a:cs typeface="Arial" pitchFamily="34" charset="0"/>
          </a:endParaRPr>
        </a:p>
        <a:p>
          <a:pPr algn="ctr"/>
          <a:r>
            <a:rPr lang="en-US" sz="2400" kern="0" baseline="0">
              <a:solidFill>
                <a:schemeClr val="tx1">
                  <a:lumMod val="50000"/>
                  <a:lumOff val="50000"/>
                </a:schemeClr>
              </a:solidFill>
              <a:latin typeface="Arial" pitchFamily="34" charset="0"/>
              <a:cs typeface="Arial" pitchFamily="34" charset="0"/>
            </a:rPr>
            <a:t>Plan Anticorrupción y de Atención al Ciudadano</a:t>
          </a:r>
          <a:r>
            <a:rPr lang="en-US" sz="2400" kern="0">
              <a:solidFill>
                <a:schemeClr val="tx1">
                  <a:lumMod val="50000"/>
                  <a:lumOff val="50000"/>
                </a:schemeClr>
              </a:solidFill>
              <a:latin typeface="Arial" pitchFamily="34" charset="0"/>
              <a:cs typeface="Arial" pitchFamily="34" charset="0"/>
            </a:rPr>
            <a:t> </a:t>
          </a:r>
        </a:p>
      </xdr:txBody>
    </xdr:sp>
    <xdr:clientData/>
  </xdr:twoCellAnchor>
  <xdr:twoCellAnchor>
    <xdr:from>
      <xdr:col>5</xdr:col>
      <xdr:colOff>689221</xdr:colOff>
      <xdr:row>30</xdr:row>
      <xdr:rowOff>138391</xdr:rowOff>
    </xdr:from>
    <xdr:to>
      <xdr:col>8</xdr:col>
      <xdr:colOff>374721</xdr:colOff>
      <xdr:row>31</xdr:row>
      <xdr:rowOff>168175</xdr:rowOff>
    </xdr:to>
    <xdr:sp macro="" textlink="">
      <xdr:nvSpPr>
        <xdr:cNvPr id="77" name="Oval 37">
          <a:extLst>
            <a:ext uri="{FF2B5EF4-FFF2-40B4-BE49-F238E27FC236}">
              <a16:creationId xmlns:a16="http://schemas.microsoft.com/office/drawing/2014/main" id="{00000000-0008-0000-0800-00004D000000}"/>
            </a:ext>
          </a:extLst>
        </xdr:cNvPr>
        <xdr:cNvSpPr/>
      </xdr:nvSpPr>
      <xdr:spPr>
        <a:xfrm>
          <a:off x="4499221" y="4329391"/>
          <a:ext cx="1971500" cy="220284"/>
        </a:xfrm>
        <a:prstGeom prst="ellipse">
          <a:avLst/>
        </a:prstGeom>
        <a:gradFill flip="none" rotWithShape="1">
          <a:gsLst>
            <a:gs pos="0">
              <a:schemeClr val="tx1">
                <a:lumMod val="95000"/>
                <a:lumOff val="5000"/>
                <a:alpha val="20000"/>
              </a:schemeClr>
            </a:gs>
            <a:gs pos="100000">
              <a:sysClr val="window" lastClr="FFFFFF">
                <a:alpha val="0"/>
                <a:lumMod val="100000"/>
              </a:sys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clientData/>
  </xdr:twoCellAnchor>
  <xdr:twoCellAnchor>
    <xdr:from>
      <xdr:col>4</xdr:col>
      <xdr:colOff>85725</xdr:colOff>
      <xdr:row>13</xdr:row>
      <xdr:rowOff>161925</xdr:rowOff>
    </xdr:from>
    <xdr:to>
      <xdr:col>4</xdr:col>
      <xdr:colOff>619125</xdr:colOff>
      <xdr:row>16</xdr:row>
      <xdr:rowOff>38100</xdr:rowOff>
    </xdr:to>
    <xdr:grpSp>
      <xdr:nvGrpSpPr>
        <xdr:cNvPr id="34296" name="Group 52">
          <a:extLst>
            <a:ext uri="{FF2B5EF4-FFF2-40B4-BE49-F238E27FC236}">
              <a16:creationId xmlns:a16="http://schemas.microsoft.com/office/drawing/2014/main" id="{00000000-0008-0000-0800-0000F8850000}"/>
            </a:ext>
          </a:extLst>
        </xdr:cNvPr>
        <xdr:cNvGrpSpPr>
          <a:grpSpLocks/>
        </xdr:cNvGrpSpPr>
      </xdr:nvGrpSpPr>
      <xdr:grpSpPr bwMode="auto">
        <a:xfrm>
          <a:off x="3133725" y="3276600"/>
          <a:ext cx="533400" cy="447675"/>
          <a:chOff x="3740959" y="1391773"/>
          <a:chExt cx="534636" cy="444618"/>
        </a:xfrm>
      </xdr:grpSpPr>
      <xdr:sp macro="" textlink="">
        <xdr:nvSpPr>
          <xdr:cNvPr id="99" name="TextBox 48">
            <a:extLst>
              <a:ext uri="{FF2B5EF4-FFF2-40B4-BE49-F238E27FC236}">
                <a16:creationId xmlns:a16="http://schemas.microsoft.com/office/drawing/2014/main" id="{00000000-0008-0000-0800-000063000000}"/>
              </a:ext>
            </a:extLst>
          </xdr:cNvPr>
          <xdr:cNvSpPr txBox="1"/>
        </xdr:nvSpPr>
        <xdr:spPr>
          <a:xfrm>
            <a:off x="3740959" y="1391773"/>
            <a:ext cx="534636" cy="44461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01</a:t>
            </a:r>
          </a:p>
        </xdr:txBody>
      </xdr:sp>
      <xdr:sp macro="" textlink="">
        <xdr:nvSpPr>
          <xdr:cNvPr id="100" name="TextBox 121">
            <a:extLst>
              <a:ext uri="{FF2B5EF4-FFF2-40B4-BE49-F238E27FC236}">
                <a16:creationId xmlns:a16="http://schemas.microsoft.com/office/drawing/2014/main" id="{00000000-0008-0000-0800-000064000000}"/>
              </a:ext>
            </a:extLst>
          </xdr:cNvPr>
          <xdr:cNvSpPr txBox="1"/>
        </xdr:nvSpPr>
        <xdr:spPr>
          <a:xfrm>
            <a:off x="3168135" y="1930991"/>
            <a:ext cx="1202931" cy="662197"/>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Gestión del Riesgo de Corrupción</a:t>
            </a:r>
          </a:p>
        </xdr:txBody>
      </xdr:sp>
      <xdr:cxnSp macro="">
        <xdr:nvCxnSpPr>
          <xdr:cNvPr id="101" name="Straight Connector 51">
            <a:extLst>
              <a:ext uri="{FF2B5EF4-FFF2-40B4-BE49-F238E27FC236}">
                <a16:creationId xmlns:a16="http://schemas.microsoft.com/office/drawing/2014/main" id="{00000000-0008-0000-0800-000065000000}"/>
              </a:ext>
            </a:extLst>
          </xdr:cNvPr>
          <xdr:cNvCxnSpPr/>
        </xdr:nvCxnSpPr>
        <xdr:spPr>
          <a:xfrm>
            <a:off x="3530923" y="1826931"/>
            <a:ext cx="8974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438150</xdr:colOff>
      <xdr:row>22</xdr:row>
      <xdr:rowOff>85725</xdr:rowOff>
    </xdr:from>
    <xdr:to>
      <xdr:col>4</xdr:col>
      <xdr:colOff>304800</xdr:colOff>
      <xdr:row>27</xdr:row>
      <xdr:rowOff>114300</xdr:rowOff>
    </xdr:to>
    <xdr:grpSp>
      <xdr:nvGrpSpPr>
        <xdr:cNvPr id="34297" name="Group 53">
          <a:extLst>
            <a:ext uri="{FF2B5EF4-FFF2-40B4-BE49-F238E27FC236}">
              <a16:creationId xmlns:a16="http://schemas.microsoft.com/office/drawing/2014/main" id="{00000000-0008-0000-0800-0000F9850000}"/>
            </a:ext>
          </a:extLst>
        </xdr:cNvPr>
        <xdr:cNvGrpSpPr>
          <a:grpSpLocks/>
        </xdr:cNvGrpSpPr>
      </xdr:nvGrpSpPr>
      <xdr:grpSpPr bwMode="auto">
        <a:xfrm>
          <a:off x="1962150" y="4914900"/>
          <a:ext cx="1390650" cy="981075"/>
          <a:chOff x="3055067" y="1448923"/>
          <a:chExt cx="1390650" cy="985061"/>
        </a:xfrm>
      </xdr:grpSpPr>
      <xdr:sp macro="" textlink="">
        <xdr:nvSpPr>
          <xdr:cNvPr id="96" name="TextBox 54">
            <a:extLst>
              <a:ext uri="{FF2B5EF4-FFF2-40B4-BE49-F238E27FC236}">
                <a16:creationId xmlns:a16="http://schemas.microsoft.com/office/drawing/2014/main" id="{00000000-0008-0000-0800-000060000000}"/>
              </a:ext>
            </a:extLst>
          </xdr:cNvPr>
          <xdr:cNvSpPr txBox="1"/>
        </xdr:nvSpPr>
        <xdr:spPr>
          <a:xfrm>
            <a:off x="3493217" y="1448923"/>
            <a:ext cx="533400" cy="45905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02</a:t>
            </a:r>
          </a:p>
        </xdr:txBody>
      </xdr:sp>
      <xdr:sp macro="" textlink="">
        <xdr:nvSpPr>
          <xdr:cNvPr id="97" name="TextBox 121">
            <a:extLst>
              <a:ext uri="{FF2B5EF4-FFF2-40B4-BE49-F238E27FC236}">
                <a16:creationId xmlns:a16="http://schemas.microsoft.com/office/drawing/2014/main" id="{00000000-0008-0000-0800-000061000000}"/>
              </a:ext>
            </a:extLst>
          </xdr:cNvPr>
          <xdr:cNvSpPr txBox="1"/>
        </xdr:nvSpPr>
        <xdr:spPr>
          <a:xfrm>
            <a:off x="3055067" y="1955799"/>
            <a:ext cx="1390650" cy="47818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250" b="1" kern="0">
                <a:solidFill>
                  <a:schemeClr val="bg1"/>
                </a:solidFill>
                <a:latin typeface="Arial" pitchFamily="34" charset="0"/>
                <a:cs typeface="Arial" pitchFamily="34" charset="0"/>
              </a:rPr>
              <a:t>Racionalización de Trámites</a:t>
            </a:r>
          </a:p>
        </xdr:txBody>
      </xdr:sp>
      <xdr:cxnSp macro="">
        <xdr:nvCxnSpPr>
          <xdr:cNvPr id="98" name="Straight Connector 56">
            <a:extLst>
              <a:ext uri="{FF2B5EF4-FFF2-40B4-BE49-F238E27FC236}">
                <a16:creationId xmlns:a16="http://schemas.microsoft.com/office/drawing/2014/main" id="{00000000-0008-0000-0800-000062000000}"/>
              </a:ext>
            </a:extLst>
          </xdr:cNvPr>
          <xdr:cNvCxnSpPr/>
        </xdr:nvCxnSpPr>
        <xdr:spPr>
          <a:xfrm>
            <a:off x="3321767" y="1869726"/>
            <a:ext cx="8953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76200</xdr:colOff>
      <xdr:row>31</xdr:row>
      <xdr:rowOff>0</xdr:rowOff>
    </xdr:from>
    <xdr:to>
      <xdr:col>4</xdr:col>
      <xdr:colOff>600075</xdr:colOff>
      <xdr:row>33</xdr:row>
      <xdr:rowOff>66675</xdr:rowOff>
    </xdr:to>
    <xdr:grpSp>
      <xdr:nvGrpSpPr>
        <xdr:cNvPr id="34298" name="Group 57">
          <a:extLst>
            <a:ext uri="{FF2B5EF4-FFF2-40B4-BE49-F238E27FC236}">
              <a16:creationId xmlns:a16="http://schemas.microsoft.com/office/drawing/2014/main" id="{00000000-0008-0000-0800-0000FA850000}"/>
            </a:ext>
          </a:extLst>
        </xdr:cNvPr>
        <xdr:cNvGrpSpPr>
          <a:grpSpLocks/>
        </xdr:cNvGrpSpPr>
      </xdr:nvGrpSpPr>
      <xdr:grpSpPr bwMode="auto">
        <a:xfrm>
          <a:off x="3124200" y="6543675"/>
          <a:ext cx="523875" cy="447675"/>
          <a:chOff x="3500482" y="1658473"/>
          <a:chExt cx="522304" cy="443591"/>
        </a:xfrm>
      </xdr:grpSpPr>
      <xdr:sp macro="" textlink="">
        <xdr:nvSpPr>
          <xdr:cNvPr id="93" name="TextBox 58">
            <a:extLst>
              <a:ext uri="{FF2B5EF4-FFF2-40B4-BE49-F238E27FC236}">
                <a16:creationId xmlns:a16="http://schemas.microsoft.com/office/drawing/2014/main" id="{00000000-0008-0000-0800-00005D000000}"/>
              </a:ext>
            </a:extLst>
          </xdr:cNvPr>
          <xdr:cNvSpPr txBox="1"/>
        </xdr:nvSpPr>
        <xdr:spPr>
          <a:xfrm>
            <a:off x="3500482" y="1658473"/>
            <a:ext cx="522304"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sp macro="" textlink="">
        <xdr:nvSpPr>
          <xdr:cNvPr id="94" name="TextBox 121">
            <a:extLst>
              <a:ext uri="{FF2B5EF4-FFF2-40B4-BE49-F238E27FC236}">
                <a16:creationId xmlns:a16="http://schemas.microsoft.com/office/drawing/2014/main" id="{00000000-0008-0000-0800-00005E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Rendición de Cuentas</a:t>
            </a:r>
          </a:p>
        </xdr:txBody>
      </xdr:sp>
      <xdr:cxnSp macro="">
        <xdr:nvCxnSpPr>
          <xdr:cNvPr id="95" name="Straight Connector 60">
            <a:extLst>
              <a:ext uri="{FF2B5EF4-FFF2-40B4-BE49-F238E27FC236}">
                <a16:creationId xmlns:a16="http://schemas.microsoft.com/office/drawing/2014/main" id="{00000000-0008-0000-0800-00005F000000}"/>
              </a:ext>
            </a:extLst>
          </xdr:cNvPr>
          <xdr:cNvCxnSpPr/>
        </xdr:nvCxnSpPr>
        <xdr:spPr>
          <a:xfrm>
            <a:off x="3310553" y="2102064"/>
            <a:ext cx="9021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390525</xdr:colOff>
      <xdr:row>14</xdr:row>
      <xdr:rowOff>9525</xdr:rowOff>
    </xdr:from>
    <xdr:to>
      <xdr:col>10</xdr:col>
      <xdr:colOff>161925</xdr:colOff>
      <xdr:row>16</xdr:row>
      <xdr:rowOff>76200</xdr:rowOff>
    </xdr:to>
    <xdr:grpSp>
      <xdr:nvGrpSpPr>
        <xdr:cNvPr id="34299" name="Group 61">
          <a:extLst>
            <a:ext uri="{FF2B5EF4-FFF2-40B4-BE49-F238E27FC236}">
              <a16:creationId xmlns:a16="http://schemas.microsoft.com/office/drawing/2014/main" id="{00000000-0008-0000-0800-0000FB850000}"/>
            </a:ext>
          </a:extLst>
        </xdr:cNvPr>
        <xdr:cNvGrpSpPr>
          <a:grpSpLocks/>
        </xdr:cNvGrpSpPr>
      </xdr:nvGrpSpPr>
      <xdr:grpSpPr bwMode="auto">
        <a:xfrm>
          <a:off x="7248525" y="3314700"/>
          <a:ext cx="533400" cy="447675"/>
          <a:chOff x="3295003" y="1420348"/>
          <a:chExt cx="533613" cy="445175"/>
        </a:xfrm>
      </xdr:grpSpPr>
      <xdr:sp macro="" textlink="">
        <xdr:nvSpPr>
          <xdr:cNvPr id="90" name="TextBox 62">
            <a:extLst>
              <a:ext uri="{FF2B5EF4-FFF2-40B4-BE49-F238E27FC236}">
                <a16:creationId xmlns:a16="http://schemas.microsoft.com/office/drawing/2014/main" id="{00000000-0008-0000-0800-00005A000000}"/>
              </a:ext>
            </a:extLst>
          </xdr:cNvPr>
          <xdr:cNvSpPr txBox="1"/>
        </xdr:nvSpPr>
        <xdr:spPr>
          <a:xfrm>
            <a:off x="3295003" y="1420348"/>
            <a:ext cx="533613" cy="445175"/>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04</a:t>
            </a:r>
          </a:p>
        </xdr:txBody>
      </xdr:sp>
      <xdr:sp macro="" textlink="">
        <xdr:nvSpPr>
          <xdr:cNvPr id="91" name="TextBox 121">
            <a:extLst>
              <a:ext uri="{FF2B5EF4-FFF2-40B4-BE49-F238E27FC236}">
                <a16:creationId xmlns:a16="http://schemas.microsoft.com/office/drawing/2014/main" id="{00000000-0008-0000-0800-00005B000000}"/>
              </a:ext>
            </a:extLst>
          </xdr:cNvPr>
          <xdr:cNvSpPr txBox="1"/>
        </xdr:nvSpPr>
        <xdr:spPr>
          <a:xfrm>
            <a:off x="3171129" y="1893938"/>
            <a:ext cx="1343561" cy="852463"/>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Mecanismos</a:t>
            </a:r>
            <a:r>
              <a:rPr lang="en-US" sz="1300" b="1" kern="0" baseline="0">
                <a:solidFill>
                  <a:schemeClr val="bg1"/>
                </a:solidFill>
                <a:latin typeface="Arial" pitchFamily="34" charset="0"/>
                <a:cs typeface="Arial" pitchFamily="34" charset="0"/>
              </a:rPr>
              <a:t> para mejorar la Atención al Ciudadano</a:t>
            </a:r>
            <a:endParaRPr lang="en-US" sz="1300" b="1" kern="0">
              <a:solidFill>
                <a:schemeClr val="bg1"/>
              </a:solidFill>
              <a:latin typeface="Arial" pitchFamily="34" charset="0"/>
              <a:cs typeface="Arial" pitchFamily="34" charset="0"/>
            </a:endParaRPr>
          </a:p>
        </xdr:txBody>
      </xdr:sp>
      <xdr:cxnSp macro="">
        <xdr:nvCxnSpPr>
          <xdr:cNvPr id="92" name="Straight Connector 64">
            <a:extLst>
              <a:ext uri="{FF2B5EF4-FFF2-40B4-BE49-F238E27FC236}">
                <a16:creationId xmlns:a16="http://schemas.microsoft.com/office/drawing/2014/main" id="{00000000-0008-0000-0800-00005C000000}"/>
              </a:ext>
            </a:extLst>
          </xdr:cNvPr>
          <xdr:cNvCxnSpPr/>
        </xdr:nvCxnSpPr>
        <xdr:spPr>
          <a:xfrm>
            <a:off x="3152071" y="1827636"/>
            <a:ext cx="895708"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733425</xdr:colOff>
      <xdr:row>22</xdr:row>
      <xdr:rowOff>19050</xdr:rowOff>
    </xdr:from>
    <xdr:to>
      <xdr:col>11</xdr:col>
      <xdr:colOff>590550</xdr:colOff>
      <xdr:row>28</xdr:row>
      <xdr:rowOff>104775</xdr:rowOff>
    </xdr:to>
    <xdr:grpSp>
      <xdr:nvGrpSpPr>
        <xdr:cNvPr id="34300" name="Group 65">
          <a:extLst>
            <a:ext uri="{FF2B5EF4-FFF2-40B4-BE49-F238E27FC236}">
              <a16:creationId xmlns:a16="http://schemas.microsoft.com/office/drawing/2014/main" id="{00000000-0008-0000-0800-0000FC850000}"/>
            </a:ext>
          </a:extLst>
        </xdr:cNvPr>
        <xdr:cNvGrpSpPr>
          <a:grpSpLocks/>
        </xdr:cNvGrpSpPr>
      </xdr:nvGrpSpPr>
      <xdr:grpSpPr bwMode="auto">
        <a:xfrm>
          <a:off x="7591425" y="4848225"/>
          <a:ext cx="1381125" cy="1228725"/>
          <a:chOff x="3071819" y="1382248"/>
          <a:chExt cx="1378564" cy="1231380"/>
        </a:xfrm>
      </xdr:grpSpPr>
      <xdr:sp macro="" textlink="">
        <xdr:nvSpPr>
          <xdr:cNvPr id="87" name="TextBox 66">
            <a:extLst>
              <a:ext uri="{FF2B5EF4-FFF2-40B4-BE49-F238E27FC236}">
                <a16:creationId xmlns:a16="http://schemas.microsoft.com/office/drawing/2014/main" id="{00000000-0008-0000-0800-000057000000}"/>
              </a:ext>
            </a:extLst>
          </xdr:cNvPr>
          <xdr:cNvSpPr txBox="1"/>
        </xdr:nvSpPr>
        <xdr:spPr>
          <a:xfrm>
            <a:off x="3499649" y="1382248"/>
            <a:ext cx="522904" cy="458188"/>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05</a:t>
            </a:r>
          </a:p>
        </xdr:txBody>
      </xdr:sp>
      <xdr:sp macro="" textlink="">
        <xdr:nvSpPr>
          <xdr:cNvPr id="88" name="TextBox 121">
            <a:extLst>
              <a:ext uri="{FF2B5EF4-FFF2-40B4-BE49-F238E27FC236}">
                <a16:creationId xmlns:a16="http://schemas.microsoft.com/office/drawing/2014/main" id="{00000000-0008-0000-0800-000058000000}"/>
              </a:ext>
            </a:extLst>
          </xdr:cNvPr>
          <xdr:cNvSpPr txBox="1"/>
        </xdr:nvSpPr>
        <xdr:spPr>
          <a:xfrm>
            <a:off x="3071819" y="1811799"/>
            <a:ext cx="1378564" cy="801829"/>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ts val="1100"/>
              </a:lnSpc>
            </a:pPr>
            <a:r>
              <a:rPr lang="en-US" sz="1200" b="1" kern="0">
                <a:solidFill>
                  <a:schemeClr val="bg1"/>
                </a:solidFill>
                <a:latin typeface="Arial" pitchFamily="34" charset="0"/>
                <a:cs typeface="Arial" pitchFamily="34" charset="0"/>
              </a:rPr>
              <a:t>Mecanismos para la Transparencia</a:t>
            </a:r>
            <a:r>
              <a:rPr lang="en-US" sz="1200" b="1" kern="0" baseline="0">
                <a:solidFill>
                  <a:schemeClr val="bg1"/>
                </a:solidFill>
                <a:latin typeface="Arial" pitchFamily="34" charset="0"/>
                <a:cs typeface="Arial" pitchFamily="34" charset="0"/>
              </a:rPr>
              <a:t> y Acceso a la Información</a:t>
            </a:r>
            <a:endParaRPr lang="en-US" sz="1200" b="1" kern="0">
              <a:solidFill>
                <a:schemeClr val="bg1"/>
              </a:solidFill>
              <a:latin typeface="Arial" pitchFamily="34" charset="0"/>
              <a:cs typeface="Arial" pitchFamily="34" charset="0"/>
            </a:endParaRPr>
          </a:p>
        </xdr:txBody>
      </xdr:sp>
      <xdr:cxnSp macro="">
        <xdr:nvCxnSpPr>
          <xdr:cNvPr id="89" name="Straight Connector 68">
            <a:extLst>
              <a:ext uri="{FF2B5EF4-FFF2-40B4-BE49-F238E27FC236}">
                <a16:creationId xmlns:a16="http://schemas.microsoft.com/office/drawing/2014/main" id="{00000000-0008-0000-0800-000059000000}"/>
              </a:ext>
            </a:extLst>
          </xdr:cNvPr>
          <xdr:cNvCxnSpPr/>
        </xdr:nvCxnSpPr>
        <xdr:spPr>
          <a:xfrm>
            <a:off x="3299995" y="1792708"/>
            <a:ext cx="903197"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400050</xdr:colOff>
      <xdr:row>31</xdr:row>
      <xdr:rowOff>0</xdr:rowOff>
    </xdr:from>
    <xdr:to>
      <xdr:col>10</xdr:col>
      <xdr:colOff>171450</xdr:colOff>
      <xdr:row>33</xdr:row>
      <xdr:rowOff>66675</xdr:rowOff>
    </xdr:to>
    <xdr:grpSp>
      <xdr:nvGrpSpPr>
        <xdr:cNvPr id="34301" name="Group 69">
          <a:extLst>
            <a:ext uri="{FF2B5EF4-FFF2-40B4-BE49-F238E27FC236}">
              <a16:creationId xmlns:a16="http://schemas.microsoft.com/office/drawing/2014/main" id="{00000000-0008-0000-0800-0000FD850000}"/>
            </a:ext>
          </a:extLst>
        </xdr:cNvPr>
        <xdr:cNvGrpSpPr>
          <a:grpSpLocks/>
        </xdr:cNvGrpSpPr>
      </xdr:nvGrpSpPr>
      <xdr:grpSpPr bwMode="auto">
        <a:xfrm>
          <a:off x="7258050" y="6543675"/>
          <a:ext cx="533400" cy="447675"/>
          <a:chOff x="3493623" y="1658473"/>
          <a:chExt cx="536021" cy="443591"/>
        </a:xfrm>
      </xdr:grpSpPr>
      <xdr:sp macro="" textlink="">
        <xdr:nvSpPr>
          <xdr:cNvPr id="84" name="TextBox 70">
            <a:extLst>
              <a:ext uri="{FF2B5EF4-FFF2-40B4-BE49-F238E27FC236}">
                <a16:creationId xmlns:a16="http://schemas.microsoft.com/office/drawing/2014/main" id="{00000000-0008-0000-0800-000054000000}"/>
              </a:ext>
            </a:extLst>
          </xdr:cNvPr>
          <xdr:cNvSpPr txBox="1"/>
        </xdr:nvSpPr>
        <xdr:spPr>
          <a:xfrm>
            <a:off x="3493623" y="1658473"/>
            <a:ext cx="536021" cy="443591"/>
          </a:xfrm>
          <a:prstGeom prst="rect">
            <a:avLst/>
          </a:prstGeom>
          <a:noFill/>
        </xdr:spPr>
        <xdr:txBody>
          <a:bodyPr wrap="square" rtlCol="0">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06</a:t>
            </a:r>
          </a:p>
        </xdr:txBody>
      </xdr:sp>
      <xdr:sp macro="" textlink="">
        <xdr:nvSpPr>
          <xdr:cNvPr id="85" name="TextBox 121">
            <a:extLst>
              <a:ext uri="{FF2B5EF4-FFF2-40B4-BE49-F238E27FC236}">
                <a16:creationId xmlns:a16="http://schemas.microsoft.com/office/drawing/2014/main" id="{00000000-0008-0000-0800-000055000000}"/>
              </a:ext>
            </a:extLst>
          </xdr:cNvPr>
          <xdr:cNvSpPr txBox="1"/>
        </xdr:nvSpPr>
        <xdr:spPr>
          <a:xfrm>
            <a:off x="3158610" y="2120940"/>
            <a:ext cx="1206047" cy="471905"/>
          </a:xfrm>
          <a:prstGeom prst="rect">
            <a:avLst/>
          </a:prstGeom>
          <a:noFill/>
        </xdr:spPr>
        <xdr:txBody>
          <a:bodyPr wrap="square" rtlCol="0" anchor="t">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1300" b="1" kern="0">
                <a:solidFill>
                  <a:schemeClr val="bg1"/>
                </a:solidFill>
                <a:latin typeface="Arial" pitchFamily="34" charset="0"/>
                <a:cs typeface="Arial" pitchFamily="34" charset="0"/>
              </a:rPr>
              <a:t>Iniciativas Adicionales</a:t>
            </a:r>
          </a:p>
        </xdr:txBody>
      </xdr:sp>
      <xdr:cxnSp macro="">
        <xdr:nvCxnSpPr>
          <xdr:cNvPr id="86" name="Straight Connector 72">
            <a:extLst>
              <a:ext uri="{FF2B5EF4-FFF2-40B4-BE49-F238E27FC236}">
                <a16:creationId xmlns:a16="http://schemas.microsoft.com/office/drawing/2014/main" id="{00000000-0008-0000-0800-000056000000}"/>
              </a:ext>
            </a:extLst>
          </xdr:cNvPr>
          <xdr:cNvCxnSpPr/>
        </xdr:nvCxnSpPr>
        <xdr:spPr>
          <a:xfrm>
            <a:off x="3311759" y="2102064"/>
            <a:ext cx="899750"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0</xdr:colOff>
      <xdr:row>12</xdr:row>
      <xdr:rowOff>28575</xdr:rowOff>
    </xdr:from>
    <xdr:to>
      <xdr:col>5</xdr:col>
      <xdr:colOff>390525</xdr:colOff>
      <xdr:row>22</xdr:row>
      <xdr:rowOff>38100</xdr:rowOff>
    </xdr:to>
    <xdr:sp macro="[0]!Hoja10.Riesgos" textlink="">
      <xdr:nvSpPr>
        <xdr:cNvPr id="112" name="Elipse 111">
          <a:hlinkClick xmlns:r="http://schemas.openxmlformats.org/officeDocument/2006/relationships" r:id="rId1"/>
          <a:extLst>
            <a:ext uri="{FF2B5EF4-FFF2-40B4-BE49-F238E27FC236}">
              <a16:creationId xmlns:a16="http://schemas.microsoft.com/office/drawing/2014/main" id="{00000000-0008-0000-0800-000070000000}"/>
            </a:ext>
          </a:extLst>
        </xdr:cNvPr>
        <xdr:cNvSpPr/>
      </xdr:nvSpPr>
      <xdr:spPr>
        <a:xfrm>
          <a:off x="3342409" y="3838575"/>
          <a:ext cx="2711161" cy="19145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247650</xdr:colOff>
      <xdr:row>29</xdr:row>
      <xdr:rowOff>85725</xdr:rowOff>
    </xdr:from>
    <xdr:to>
      <xdr:col>5</xdr:col>
      <xdr:colOff>476250</xdr:colOff>
      <xdr:row>38</xdr:row>
      <xdr:rowOff>123825</xdr:rowOff>
    </xdr:to>
    <xdr:sp macro="[0]!Hoja6.Rendición_de_Cuentas" textlink="">
      <xdr:nvSpPr>
        <xdr:cNvPr id="114" name="Elipse 113">
          <a:hlinkClick xmlns:r="http://schemas.openxmlformats.org/officeDocument/2006/relationships" r:id="rId1"/>
          <a:extLst>
            <a:ext uri="{FF2B5EF4-FFF2-40B4-BE49-F238E27FC236}">
              <a16:creationId xmlns:a16="http://schemas.microsoft.com/office/drawing/2014/main" id="{00000000-0008-0000-0800-000072000000}"/>
            </a:ext>
          </a:extLst>
        </xdr:cNvPr>
        <xdr:cNvSpPr/>
      </xdr:nvSpPr>
      <xdr:spPr>
        <a:xfrm>
          <a:off x="2533650" y="4086225"/>
          <a:ext cx="1752600" cy="175260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0</xdr:colOff>
      <xdr:row>12</xdr:row>
      <xdr:rowOff>171450</xdr:rowOff>
    </xdr:from>
    <xdr:to>
      <xdr:col>11</xdr:col>
      <xdr:colOff>180975</xdr:colOff>
      <xdr:row>22</xdr:row>
      <xdr:rowOff>28575</xdr:rowOff>
    </xdr:to>
    <xdr:sp macro="[0]!Hoja8.Atención_al_Ciudadano" textlink="">
      <xdr:nvSpPr>
        <xdr:cNvPr id="115" name="Elipse 114">
          <a:hlinkClick xmlns:r="http://schemas.openxmlformats.org/officeDocument/2006/relationships" r:id="rId1"/>
          <a:extLst>
            <a:ext uri="{FF2B5EF4-FFF2-40B4-BE49-F238E27FC236}">
              <a16:creationId xmlns:a16="http://schemas.microsoft.com/office/drawing/2014/main" id="{00000000-0008-0000-0800-000073000000}"/>
            </a:ext>
          </a:extLst>
        </xdr:cNvPr>
        <xdr:cNvSpPr/>
      </xdr:nvSpPr>
      <xdr:spPr>
        <a:xfrm>
          <a:off x="6858000" y="933450"/>
          <a:ext cx="1704975" cy="17621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504825</xdr:colOff>
      <xdr:row>21</xdr:row>
      <xdr:rowOff>152400</xdr:rowOff>
    </xdr:from>
    <xdr:to>
      <xdr:col>11</xdr:col>
      <xdr:colOff>752475</xdr:colOff>
      <xdr:row>30</xdr:row>
      <xdr:rowOff>9525</xdr:rowOff>
    </xdr:to>
    <xdr:sp macro="[0]!Hoja7.Transparencia" textlink="">
      <xdr:nvSpPr>
        <xdr:cNvPr id="116" name="Elipse 115">
          <a:hlinkClick xmlns:r="http://schemas.openxmlformats.org/officeDocument/2006/relationships" r:id="rId1"/>
          <a:extLst>
            <a:ext uri="{FF2B5EF4-FFF2-40B4-BE49-F238E27FC236}">
              <a16:creationId xmlns:a16="http://schemas.microsoft.com/office/drawing/2014/main" id="{00000000-0008-0000-0800-000074000000}"/>
            </a:ext>
          </a:extLst>
        </xdr:cNvPr>
        <xdr:cNvSpPr/>
      </xdr:nvSpPr>
      <xdr:spPr>
        <a:xfrm>
          <a:off x="7362825" y="2628900"/>
          <a:ext cx="1771650" cy="1571625"/>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0</xdr:col>
      <xdr:colOff>1</xdr:colOff>
      <xdr:row>0</xdr:row>
      <xdr:rowOff>38100</xdr:rowOff>
    </xdr:from>
    <xdr:to>
      <xdr:col>2</xdr:col>
      <xdr:colOff>607219</xdr:colOff>
      <xdr:row>10</xdr:row>
      <xdr:rowOff>59531</xdr:rowOff>
    </xdr:to>
    <xdr:grpSp>
      <xdr:nvGrpSpPr>
        <xdr:cNvPr id="34307" name="Grupo 178">
          <a:hlinkClick xmlns:r="http://schemas.openxmlformats.org/officeDocument/2006/relationships" r:id="rId2"/>
          <a:extLst>
            <a:ext uri="{FF2B5EF4-FFF2-40B4-BE49-F238E27FC236}">
              <a16:creationId xmlns:a16="http://schemas.microsoft.com/office/drawing/2014/main" id="{00000000-0008-0000-0800-000003860000}"/>
            </a:ext>
          </a:extLst>
        </xdr:cNvPr>
        <xdr:cNvGrpSpPr>
          <a:grpSpLocks/>
        </xdr:cNvGrpSpPr>
      </xdr:nvGrpSpPr>
      <xdr:grpSpPr bwMode="auto">
        <a:xfrm>
          <a:off x="1" y="38100"/>
          <a:ext cx="2131218" cy="1926431"/>
          <a:chOff x="0" y="40822"/>
          <a:chExt cx="2503044" cy="2454728"/>
        </a:xfrm>
      </xdr:grpSpPr>
      <xdr:sp macro="" textlink="">
        <xdr:nvSpPr>
          <xdr:cNvPr id="180" name="Rectángulo 179">
            <a:extLst>
              <a:ext uri="{FF2B5EF4-FFF2-40B4-BE49-F238E27FC236}">
                <a16:creationId xmlns:a16="http://schemas.microsoft.com/office/drawing/2014/main" id="{00000000-0008-0000-0800-0000B4000000}"/>
              </a:ext>
            </a:extLst>
          </xdr:cNvPr>
          <xdr:cNvSpPr/>
        </xdr:nvSpPr>
        <xdr:spPr>
          <a:xfrm>
            <a:off x="418760" y="2191088"/>
            <a:ext cx="1636972" cy="30446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pic>
        <xdr:nvPicPr>
          <xdr:cNvPr id="34310" name="Imagen 180">
            <a:extLst>
              <a:ext uri="{FF2B5EF4-FFF2-40B4-BE49-F238E27FC236}">
                <a16:creationId xmlns:a16="http://schemas.microsoft.com/office/drawing/2014/main" id="{00000000-0008-0000-0800-00000686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0822"/>
            <a:ext cx="2503044" cy="21363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6</xdr:col>
      <xdr:colOff>266700</xdr:colOff>
      <xdr:row>27</xdr:row>
      <xdr:rowOff>47625</xdr:rowOff>
    </xdr:from>
    <xdr:to>
      <xdr:col>8</xdr:col>
      <xdr:colOff>0</xdr:colOff>
      <xdr:row>30</xdr:row>
      <xdr:rowOff>95250</xdr:rowOff>
    </xdr:to>
    <xdr:pic>
      <xdr:nvPicPr>
        <xdr:cNvPr id="34308" name="Picture 30" descr="PPT">
          <a:extLst>
            <a:ext uri="{FF2B5EF4-FFF2-40B4-BE49-F238E27FC236}">
              <a16:creationId xmlns:a16="http://schemas.microsoft.com/office/drawing/2014/main" id="{00000000-0008-0000-0800-00000486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838700" y="6715125"/>
          <a:ext cx="125730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orduzsda\Documents\MIPG\Planes\Planes%20Sectorial%20Institucional%20y%20PAAC%20Previsor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ORALESIS\Desktop\PAA%202020\Copia%20de%20Plan%20Anual%20de%20Adquisiciones%202020%20Fina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guileramcm\Documents\Copia%20de%20PAA%2020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r0980nas\Gerencia_De_Tecnologia\SUBGERENCIA_DE_SOPORTE_TECNOLOGICO\PROCESOS_TRASVERSALES\PRESUPUESTO\PRESUPUESTO%202019\PAA%20-%20GTI%202019_Presentado.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PAA%202020%20(00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ANUAL%20DE%20ADQUISICION%202020%20SUCURSAL%20IBAGU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PLAN%20DE%20ADQUISICIONES%202020%20QUIBDO.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CS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de%20adquisiciones%20GSG.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Plan%20de%20Adquisiciones%20OP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3)%20armeni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carvajalcja\AppData\Local\Microsoft\Windows\INetCache\Content.Outlook\NR6LCZWF\PlanAnualAdquisiciones%202020%20(PAA-20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carvajalcja\AppData\Local\Microsoft\Windows\INetCache\Content.Outlook\NR6LCZWF\PAA%202020%20(002)%20(002).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PAA%202020%20(004).xlsx"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PAA%202020_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LAN%20ANUAL%20DE%20ADQUISICIONES%202020%20(0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20ACTUAR&#205;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T.%20AUTOS.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MORALESIS\AppData\Local\Temp\Temp1_PAA%202020%20-%20VT.zip\PAA%202020%20-%20VT\G.T.%20SOAT.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plan%20de%20adquisiciones%20Vicepresidencia%20Jur&#237;dica.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002).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0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Copia%20de%20PAA%202020%20MOCOA%20(0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MORALESIS\AppData\Local\Microsoft\Windows\INetCache\Content.Outlook\HTWC5MOP\PAA%202020%20(002)%20(0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Users\MORALESIS\AppData\Local\Temp\Temp1_PAA%20VT%202020-%2015012020.zip\PAA%20VT%202020-%2015012020\G.T.S.%20Patrimoniales%20y%20vid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Formato%20Racionalizaci&#243;n%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SCOBARA/Desktop/pr0980nas_1/Gerencia%20de%20Innovacion%20y%20Procesos/Users/pulidosjf/Documents/TRABAJADOS/PLAN%20DE%20ACCI&#211;N%202020%20-%20V3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QUISICIONES PLANEADAS"/>
      <sheetName val="referencia 2018"/>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ia 2020"/>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AppData/Local/Microsoft/AppData/Local/Microsoft/AppData/Local/Microsoft/Windows/INetCache/Content.Outlook/AppData/Local/Microsoft/Windows/INetCache/Content.Outlook/AppData/Local/Microsoft/AppData/Local/pulidosjf/AppData/Local/Packages/Microsoft.MicrosoftEdge_8wekyb3d8bbwe/TempState/AppData/Local/Microsoft/GESTION_DOCUMENTAL" TargetMode="External"/><Relationship Id="rId1" Type="http://schemas.openxmlformats.org/officeDocument/2006/relationships/hyperlink" Target="../../AppData/Local/Microsoft/AppData/Local/Microsoft/AppData/Local/Microsoft/Windows/INetCache/Content.Outlook/AppData/Local/Microsoft/Windows/INetCache/Content.Outlook/AppData/Local/Microsoft/AppData/Local/pulidosjf/AppData/Local/Packages/Microsoft.MicrosoftEdge_8wekyb3d8bbwe/TempState/AppData/Local/Microsoft/GESTION_DOCUMENTAL"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olombiacompra.gov.co/clasificador-de-bienes-y-Servicio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15"/>
  <sheetViews>
    <sheetView topLeftCell="A7" zoomScaleNormal="100" workbookViewId="0">
      <selection activeCell="B16" sqref="B16"/>
    </sheetView>
  </sheetViews>
  <sheetFormatPr defaultColWidth="11.42578125" defaultRowHeight="15"/>
  <cols>
    <col min="1" max="1" width="6.7109375" customWidth="1"/>
    <col min="2" max="2" width="71.42578125" customWidth="1"/>
    <col min="3" max="3" width="40.85546875" customWidth="1"/>
    <col min="4" max="4" width="63.7109375" customWidth="1"/>
  </cols>
  <sheetData>
    <row r="2" spans="1:4">
      <c r="A2" s="9" t="s">
        <v>0</v>
      </c>
      <c r="B2" s="10" t="s">
        <v>1</v>
      </c>
      <c r="C2" s="11" t="s">
        <v>2</v>
      </c>
      <c r="D2" s="13" t="s">
        <v>3</v>
      </c>
    </row>
    <row r="3" spans="1:4" ht="24.75" customHeight="1">
      <c r="A3" s="12">
        <v>0</v>
      </c>
      <c r="B3" s="18" t="s">
        <v>4</v>
      </c>
      <c r="C3" s="14" t="s">
        <v>5</v>
      </c>
      <c r="D3" s="16" t="s">
        <v>6</v>
      </c>
    </row>
    <row r="4" spans="1:4" ht="95.25" customHeight="1">
      <c r="A4" s="6">
        <v>1</v>
      </c>
      <c r="B4" s="7" t="s">
        <v>7</v>
      </c>
      <c r="C4" s="15" t="s">
        <v>8</v>
      </c>
      <c r="D4" s="16" t="s">
        <v>9</v>
      </c>
    </row>
    <row r="5" spans="1:4" ht="35.25" customHeight="1">
      <c r="A5" s="6">
        <v>2</v>
      </c>
      <c r="B5" s="8" t="s">
        <v>10</v>
      </c>
      <c r="C5" s="15" t="s">
        <v>8</v>
      </c>
      <c r="D5" s="16"/>
    </row>
    <row r="6" spans="1:4" ht="33" customHeight="1">
      <c r="A6" s="6">
        <v>3</v>
      </c>
      <c r="B6" s="19" t="s">
        <v>11</v>
      </c>
      <c r="C6" s="15" t="s">
        <v>12</v>
      </c>
      <c r="D6" s="520" t="s">
        <v>13</v>
      </c>
    </row>
    <row r="7" spans="1:4" ht="33" customHeight="1">
      <c r="A7" s="6">
        <v>4</v>
      </c>
      <c r="B7" s="19" t="s">
        <v>14</v>
      </c>
      <c r="C7" s="15" t="s">
        <v>12</v>
      </c>
      <c r="D7" s="521"/>
    </row>
    <row r="8" spans="1:4" ht="33" customHeight="1">
      <c r="A8" s="6">
        <v>5</v>
      </c>
      <c r="B8" s="19" t="s">
        <v>15</v>
      </c>
      <c r="C8" s="15" t="s">
        <v>5</v>
      </c>
      <c r="D8" s="522"/>
    </row>
    <row r="9" spans="1:4" ht="24" customHeight="1">
      <c r="A9" s="6">
        <v>6</v>
      </c>
      <c r="B9" s="8" t="s">
        <v>16</v>
      </c>
      <c r="C9" s="15" t="s">
        <v>5</v>
      </c>
      <c r="D9" s="16" t="s">
        <v>17</v>
      </c>
    </row>
    <row r="10" spans="1:4" ht="26.25" customHeight="1">
      <c r="A10" s="6">
        <v>7</v>
      </c>
      <c r="B10" s="19" t="s">
        <v>18</v>
      </c>
      <c r="C10" s="15" t="s">
        <v>5</v>
      </c>
      <c r="D10" s="21" t="s">
        <v>19</v>
      </c>
    </row>
    <row r="11" spans="1:4" ht="58.5" customHeight="1">
      <c r="A11" s="6">
        <v>8</v>
      </c>
      <c r="B11" s="8" t="s">
        <v>20</v>
      </c>
      <c r="C11" s="15" t="s">
        <v>12</v>
      </c>
      <c r="D11" s="16" t="s">
        <v>21</v>
      </c>
    </row>
    <row r="12" spans="1:4" ht="27.75" customHeight="1">
      <c r="A12" s="6">
        <v>9</v>
      </c>
      <c r="B12" s="8" t="s">
        <v>22</v>
      </c>
      <c r="C12" s="15" t="s">
        <v>23</v>
      </c>
      <c r="D12" s="16" t="s">
        <v>24</v>
      </c>
    </row>
    <row r="13" spans="1:4" ht="22.5" customHeight="1">
      <c r="A13" s="6">
        <v>10</v>
      </c>
      <c r="B13" s="20" t="s">
        <v>25</v>
      </c>
      <c r="C13" s="17" t="s">
        <v>26</v>
      </c>
      <c r="D13" s="523" t="s">
        <v>27</v>
      </c>
    </row>
    <row r="14" spans="1:4" ht="22.5" customHeight="1">
      <c r="A14" s="6">
        <v>11</v>
      </c>
      <c r="B14" s="20" t="s">
        <v>28</v>
      </c>
      <c r="C14" s="17" t="s">
        <v>29</v>
      </c>
      <c r="D14" s="523"/>
    </row>
    <row r="15" spans="1:4" ht="22.5" customHeight="1">
      <c r="A15" s="6">
        <v>12</v>
      </c>
      <c r="B15" s="20" t="s">
        <v>30</v>
      </c>
      <c r="C15" s="17" t="s">
        <v>29</v>
      </c>
      <c r="D15" s="523"/>
    </row>
  </sheetData>
  <mergeCells count="2">
    <mergeCell ref="D6:D8"/>
    <mergeCell ref="D13: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
    <tabColor rgb="FFFF0000"/>
  </sheetPr>
  <dimension ref="A1:O82"/>
  <sheetViews>
    <sheetView showGridLines="0" zoomScale="70" zoomScaleNormal="70" workbookViewId="0">
      <pane xSplit="1" ySplit="11" topLeftCell="B12" activePane="bottomRight" state="frozen"/>
      <selection pane="bottomRight" activeCell="B12" sqref="B12:N12"/>
      <selection pane="bottomLeft" activeCell="A12" sqref="A12"/>
      <selection pane="topRight" activeCell="B1" sqref="B1"/>
    </sheetView>
  </sheetViews>
  <sheetFormatPr defaultColWidth="0" defaultRowHeight="15" zeroHeight="1"/>
  <cols>
    <col min="1" max="12" width="11.42578125" customWidth="1"/>
    <col min="13" max="13" width="16.28515625" customWidth="1"/>
    <col min="14" max="14" width="16.5703125" customWidth="1"/>
    <col min="15" max="15" width="6" customWidth="1"/>
    <col min="16" max="16384" width="11.42578125" hidden="1"/>
  </cols>
  <sheetData>
    <row r="1" spans="2:15"/>
    <row r="2" spans="2:15" ht="15" customHeight="1">
      <c r="B2" s="65"/>
      <c r="C2" s="65"/>
      <c r="D2" s="717" t="s">
        <v>22</v>
      </c>
      <c r="E2" s="717"/>
      <c r="F2" s="717"/>
      <c r="G2" s="717"/>
      <c r="H2" s="717"/>
      <c r="I2" s="717"/>
      <c r="J2" s="717"/>
      <c r="K2" s="717"/>
      <c r="L2" s="717"/>
      <c r="M2" s="717"/>
      <c r="N2" s="717"/>
      <c r="O2" s="27"/>
    </row>
    <row r="3" spans="2:15" ht="15" customHeight="1">
      <c r="B3" s="65"/>
      <c r="C3" s="65"/>
      <c r="D3" s="717"/>
      <c r="E3" s="717"/>
      <c r="F3" s="717"/>
      <c r="G3" s="717"/>
      <c r="H3" s="717"/>
      <c r="I3" s="717"/>
      <c r="J3" s="717"/>
      <c r="K3" s="717"/>
      <c r="L3" s="717"/>
      <c r="M3" s="717"/>
      <c r="N3" s="717"/>
      <c r="O3" s="27"/>
    </row>
    <row r="4" spans="2:15" ht="15" customHeight="1">
      <c r="B4" s="65"/>
      <c r="C4" s="65"/>
      <c r="D4" s="717"/>
      <c r="E4" s="717"/>
      <c r="F4" s="717"/>
      <c r="G4" s="717"/>
      <c r="H4" s="717"/>
      <c r="I4" s="717"/>
      <c r="J4" s="717"/>
      <c r="K4" s="717"/>
      <c r="L4" s="717"/>
      <c r="M4" s="717"/>
      <c r="N4" s="717"/>
      <c r="O4" s="27"/>
    </row>
    <row r="5" spans="2:15" ht="15" customHeight="1">
      <c r="B5" s="65"/>
      <c r="C5" s="65"/>
      <c r="D5" s="717"/>
      <c r="E5" s="717"/>
      <c r="F5" s="717"/>
      <c r="G5" s="717"/>
      <c r="H5" s="717"/>
      <c r="I5" s="717"/>
      <c r="J5" s="717"/>
      <c r="K5" s="717"/>
      <c r="L5" s="717"/>
      <c r="M5" s="717"/>
      <c r="N5" s="717"/>
      <c r="O5" s="27"/>
    </row>
    <row r="6" spans="2:15" ht="15" customHeight="1">
      <c r="B6" s="65"/>
      <c r="C6" s="65"/>
      <c r="D6" s="717"/>
      <c r="E6" s="717"/>
      <c r="F6" s="717"/>
      <c r="G6" s="717"/>
      <c r="H6" s="717"/>
      <c r="I6" s="717"/>
      <c r="J6" s="717"/>
      <c r="K6" s="717"/>
      <c r="L6" s="717"/>
      <c r="M6" s="717"/>
      <c r="N6" s="717"/>
      <c r="O6" s="27"/>
    </row>
    <row r="7" spans="2:15" ht="15" customHeight="1">
      <c r="B7" s="65"/>
      <c r="C7" s="65"/>
      <c r="D7" s="717"/>
      <c r="E7" s="717"/>
      <c r="F7" s="717"/>
      <c r="G7" s="717"/>
      <c r="H7" s="717"/>
      <c r="I7" s="717"/>
      <c r="J7" s="717"/>
      <c r="K7" s="717"/>
      <c r="L7" s="717"/>
      <c r="M7" s="717"/>
      <c r="N7" s="717"/>
      <c r="O7" s="27"/>
    </row>
    <row r="8" spans="2:15" ht="15" customHeight="1">
      <c r="B8" s="65"/>
      <c r="C8" s="65"/>
      <c r="D8" s="717"/>
      <c r="E8" s="717"/>
      <c r="F8" s="717"/>
      <c r="G8" s="717"/>
      <c r="H8" s="717"/>
      <c r="I8" s="717"/>
      <c r="J8" s="717"/>
      <c r="K8" s="717"/>
      <c r="L8" s="717"/>
      <c r="M8" s="717"/>
      <c r="N8" s="717"/>
      <c r="O8" s="27"/>
    </row>
    <row r="9" spans="2:15" ht="15" customHeight="1">
      <c r="B9" s="65"/>
      <c r="C9" s="65"/>
      <c r="D9" s="717"/>
      <c r="E9" s="717"/>
      <c r="F9" s="717"/>
      <c r="G9" s="717"/>
      <c r="H9" s="717"/>
      <c r="I9" s="717"/>
      <c r="J9" s="717"/>
      <c r="K9" s="717"/>
      <c r="L9" s="717"/>
      <c r="M9" s="717"/>
      <c r="N9" s="717"/>
      <c r="O9" s="27"/>
    </row>
    <row r="10" spans="2:15" ht="15" customHeight="1">
      <c r="B10" s="65"/>
      <c r="C10" s="65"/>
      <c r="D10" s="717"/>
      <c r="E10" s="717"/>
      <c r="F10" s="717"/>
      <c r="G10" s="717"/>
      <c r="H10" s="717"/>
      <c r="I10" s="717"/>
      <c r="J10" s="717"/>
      <c r="K10" s="717"/>
      <c r="L10" s="717"/>
      <c r="M10" s="717"/>
      <c r="N10" s="717"/>
      <c r="O10" s="27"/>
    </row>
    <row r="11" spans="2:15" ht="15" customHeight="1">
      <c r="B11" s="65"/>
      <c r="C11" s="65"/>
      <c r="D11" s="225"/>
      <c r="E11" s="225"/>
      <c r="F11" s="225"/>
      <c r="G11" s="225"/>
      <c r="H11" s="225"/>
      <c r="I11" s="225"/>
      <c r="J11" s="225"/>
      <c r="K11" s="225"/>
      <c r="L11" s="225"/>
      <c r="M11" s="225"/>
      <c r="N11" s="225"/>
      <c r="O11" s="27"/>
    </row>
    <row r="12" spans="2:15" ht="65.25" customHeight="1">
      <c r="B12" s="904" t="s">
        <v>1470</v>
      </c>
      <c r="C12" s="904"/>
      <c r="D12" s="904"/>
      <c r="E12" s="904"/>
      <c r="F12" s="904"/>
      <c r="G12" s="904"/>
      <c r="H12" s="904"/>
      <c r="I12" s="904"/>
      <c r="J12" s="904"/>
      <c r="K12" s="904"/>
      <c r="L12" s="904"/>
      <c r="M12" s="904"/>
      <c r="N12" s="904"/>
    </row>
    <row r="13" spans="2:15"/>
    <row r="14" spans="2:15"/>
    <row r="15" spans="2:15"/>
    <row r="16" spans="2:15"/>
    <row r="17" spans="3:7"/>
    <row r="18" spans="3:7"/>
    <row r="19" spans="3:7"/>
    <row r="20" spans="3:7"/>
    <row r="21" spans="3:7"/>
    <row r="22" spans="3:7"/>
    <row r="23" spans="3:7">
      <c r="C23" s="261"/>
      <c r="D23" s="261"/>
      <c r="E23" s="261"/>
      <c r="F23" s="261"/>
      <c r="G23" s="261"/>
    </row>
    <row r="24" spans="3:7">
      <c r="C24" s="261"/>
      <c r="D24" s="261"/>
      <c r="E24" s="261"/>
      <c r="F24" s="261"/>
      <c r="G24" s="261"/>
    </row>
    <row r="25" spans="3:7">
      <c r="C25" s="261"/>
      <c r="D25" s="261"/>
      <c r="E25" s="261"/>
      <c r="F25" s="261"/>
      <c r="G25" s="261"/>
    </row>
    <row r="26" spans="3:7">
      <c r="C26" s="261"/>
      <c r="D26" s="261"/>
      <c r="E26" s="261"/>
      <c r="F26" s="261"/>
      <c r="G26" s="261"/>
    </row>
    <row r="27" spans="3:7">
      <c r="C27" s="261"/>
      <c r="D27" s="261"/>
      <c r="E27" s="261"/>
      <c r="F27" s="261"/>
      <c r="G27" s="261"/>
    </row>
    <row r="28" spans="3:7">
      <c r="C28" s="261"/>
      <c r="D28" s="261"/>
      <c r="E28" s="261"/>
      <c r="F28" s="261"/>
      <c r="G28" s="261"/>
    </row>
    <row r="29" spans="3:7">
      <c r="C29" s="261"/>
      <c r="D29" s="261"/>
      <c r="E29" s="261"/>
      <c r="F29" s="261"/>
      <c r="G29" s="261"/>
    </row>
    <row r="30" spans="3:7">
      <c r="C30" s="261"/>
      <c r="D30" s="261"/>
      <c r="E30" s="261"/>
      <c r="F30" s="261"/>
      <c r="G30" s="261"/>
    </row>
    <row r="31" spans="3:7">
      <c r="C31" s="261"/>
      <c r="D31" s="261"/>
      <c r="E31" s="261"/>
      <c r="F31" s="261"/>
      <c r="G31" s="261"/>
    </row>
    <row r="32" spans="3:7">
      <c r="C32" s="261"/>
      <c r="D32" s="261"/>
      <c r="E32" s="261"/>
      <c r="F32" s="261"/>
      <c r="G32" s="261"/>
    </row>
    <row r="33" spans="3:7">
      <c r="C33" s="261"/>
      <c r="D33" s="261"/>
      <c r="E33" s="261"/>
      <c r="F33" s="261"/>
      <c r="G33" s="261"/>
    </row>
    <row r="34" spans="3:7">
      <c r="C34" s="261"/>
      <c r="D34" s="261"/>
      <c r="E34" s="261"/>
      <c r="F34" s="261"/>
      <c r="G34" s="261"/>
    </row>
    <row r="35" spans="3:7">
      <c r="C35" s="261"/>
      <c r="D35" s="261"/>
      <c r="E35" s="261"/>
      <c r="F35" s="261"/>
      <c r="G35" s="261"/>
    </row>
    <row r="36" spans="3:7">
      <c r="C36" s="261"/>
      <c r="D36" s="261"/>
      <c r="E36" s="261"/>
      <c r="F36" s="261"/>
      <c r="G36" s="261"/>
    </row>
    <row r="37" spans="3:7"/>
    <row r="38" spans="3:7"/>
    <row r="39" spans="3:7"/>
    <row r="40" spans="3:7"/>
    <row r="42" spans="3:7"/>
    <row r="43" spans="3:7"/>
    <row r="44" spans="3:7"/>
    <row r="45" spans="3:7"/>
    <row r="46" spans="3:7"/>
    <row r="47" spans="3:7"/>
    <row r="48" spans="3:7"/>
    <row r="49"/>
    <row r="50"/>
    <row r="51"/>
    <row r="52"/>
    <row r="53"/>
    <row r="54"/>
    <row r="55"/>
    <row r="56"/>
    <row r="57"/>
    <row r="58"/>
    <row r="59"/>
    <row r="60"/>
    <row r="61"/>
    <row r="62"/>
    <row r="63"/>
    <row r="64"/>
    <row r="65"/>
    <row r="66"/>
    <row r="67"/>
    <row r="68"/>
    <row r="69"/>
    <row r="70"/>
    <row r="71"/>
    <row r="72"/>
    <row r="73"/>
    <row r="74"/>
    <row r="75"/>
    <row r="76"/>
    <row r="77"/>
    <row r="78"/>
    <row r="79"/>
    <row r="80"/>
    <row r="81"/>
    <row r="82"/>
  </sheetData>
  <sheetProtection autoFilter="0"/>
  <mergeCells count="2">
    <mergeCell ref="B12:N12"/>
    <mergeCell ref="D2:N1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9">
    <tabColor rgb="FFC00000"/>
  </sheetPr>
  <dimension ref="A1:L401"/>
  <sheetViews>
    <sheetView showGridLines="0" zoomScale="40" zoomScaleNormal="40" workbookViewId="0">
      <selection activeCell="C12" sqref="C12:H12"/>
    </sheetView>
  </sheetViews>
  <sheetFormatPr defaultColWidth="0" defaultRowHeight="13.5" zeroHeight="1"/>
  <cols>
    <col min="1" max="1" width="1.42578125" style="4" customWidth="1"/>
    <col min="2" max="2" width="43.28515625" style="4" customWidth="1"/>
    <col min="3" max="3" width="20.28515625" style="4" customWidth="1"/>
    <col min="4" max="4" width="19.28515625" style="4" bestFit="1" customWidth="1"/>
    <col min="5" max="5" width="17.7109375" style="4" customWidth="1"/>
    <col min="6" max="6" width="21.28515625" style="4" customWidth="1"/>
    <col min="7" max="7" width="108.85546875" style="4" customWidth="1"/>
    <col min="8" max="8" width="29.140625" style="4" customWidth="1"/>
    <col min="9" max="9" width="5.28515625" style="4" customWidth="1"/>
    <col min="10" max="16384" width="11.42578125" style="4" hidden="1"/>
  </cols>
  <sheetData>
    <row r="1" spans="2:12" s="3" customFormat="1"/>
    <row r="2" spans="2:12" s="3" customFormat="1" ht="15" customHeight="1">
      <c r="B2" s="5"/>
      <c r="C2" s="719" t="s">
        <v>1471</v>
      </c>
      <c r="D2" s="719"/>
      <c r="E2" s="719"/>
      <c r="F2" s="719"/>
      <c r="G2" s="719"/>
      <c r="H2" s="719"/>
    </row>
    <row r="3" spans="2:12" s="3" customFormat="1" ht="13.5" customHeight="1">
      <c r="B3" s="5"/>
      <c r="C3" s="719"/>
      <c r="D3" s="719"/>
      <c r="E3" s="719"/>
      <c r="F3" s="719"/>
      <c r="G3" s="719"/>
      <c r="H3" s="719"/>
    </row>
    <row r="4" spans="2:12" s="3" customFormat="1" ht="13.5" customHeight="1">
      <c r="B4" s="5"/>
      <c r="C4" s="719"/>
      <c r="D4" s="719"/>
      <c r="E4" s="719"/>
      <c r="F4" s="719"/>
      <c r="G4" s="719"/>
      <c r="H4" s="719"/>
    </row>
    <row r="5" spans="2:12" s="3" customFormat="1" ht="13.5" customHeight="1">
      <c r="B5" s="5"/>
      <c r="C5" s="719"/>
      <c r="D5" s="719"/>
      <c r="E5" s="719"/>
      <c r="F5" s="719"/>
      <c r="G5" s="719"/>
      <c r="H5" s="719"/>
    </row>
    <row r="6" spans="2:12" s="3" customFormat="1" ht="13.5" customHeight="1">
      <c r="B6" s="5"/>
      <c r="C6" s="719"/>
      <c r="D6" s="719"/>
      <c r="E6" s="719"/>
      <c r="F6" s="719"/>
      <c r="G6" s="719"/>
      <c r="H6" s="719"/>
    </row>
    <row r="7" spans="2:12" s="3" customFormat="1" ht="13.5" customHeight="1">
      <c r="B7" s="5"/>
      <c r="C7" s="719"/>
      <c r="D7" s="719"/>
      <c r="E7" s="719"/>
      <c r="F7" s="719"/>
      <c r="G7" s="719"/>
      <c r="H7" s="719"/>
    </row>
    <row r="8" spans="2:12" s="1" customFormat="1" ht="18.75" customHeight="1">
      <c r="B8" s="5"/>
      <c r="C8" s="719"/>
      <c r="D8" s="719"/>
      <c r="E8" s="719"/>
      <c r="F8" s="719"/>
      <c r="G8" s="719"/>
      <c r="H8" s="719"/>
    </row>
    <row r="9" spans="2:12" s="1" customFormat="1" ht="25.5" customHeight="1">
      <c r="B9" s="5"/>
      <c r="C9" s="719"/>
      <c r="D9" s="719"/>
      <c r="E9" s="719"/>
      <c r="F9" s="719"/>
      <c r="G9" s="719"/>
      <c r="H9" s="719"/>
    </row>
    <row r="10" spans="2:12" s="1" customFormat="1" ht="14.25" customHeight="1">
      <c r="B10" s="5"/>
      <c r="C10" s="719"/>
      <c r="D10" s="719"/>
      <c r="E10" s="719"/>
      <c r="F10" s="719"/>
      <c r="G10" s="719"/>
      <c r="H10" s="719"/>
    </row>
    <row r="11" spans="2:12" s="1" customFormat="1" ht="14.25" customHeight="1">
      <c r="B11" s="5"/>
      <c r="C11" s="719"/>
      <c r="D11" s="719"/>
      <c r="E11" s="719"/>
      <c r="F11" s="719"/>
      <c r="G11" s="719"/>
      <c r="H11" s="719"/>
    </row>
    <row r="12" spans="2:12" ht="93.75" customHeight="1">
      <c r="C12" s="905" t="s">
        <v>1472</v>
      </c>
      <c r="D12" s="905"/>
      <c r="E12" s="905"/>
      <c r="F12" s="905"/>
      <c r="G12" s="905"/>
      <c r="H12" s="905"/>
    </row>
    <row r="13" spans="2:12" ht="15.75">
      <c r="C13" s="226"/>
      <c r="D13" s="226"/>
      <c r="E13" s="226"/>
      <c r="F13" s="226"/>
      <c r="G13" s="226"/>
      <c r="H13" s="226"/>
    </row>
    <row r="14" spans="2:12" ht="15.75">
      <c r="C14" s="226"/>
      <c r="D14" s="226"/>
      <c r="E14" s="226"/>
      <c r="F14" s="226"/>
      <c r="G14" s="226"/>
      <c r="H14" s="226"/>
    </row>
    <row r="15" spans="2:12" ht="48.75" customHeight="1">
      <c r="C15" s="226"/>
      <c r="D15" s="227"/>
      <c r="E15" s="227"/>
      <c r="F15" s="227"/>
      <c r="G15" s="227"/>
      <c r="H15" s="227"/>
      <c r="I15" s="28"/>
      <c r="J15" s="28"/>
      <c r="K15" s="28"/>
      <c r="L15" s="28"/>
    </row>
    <row r="16" spans="2:12" ht="15.75">
      <c r="C16" s="226"/>
      <c r="D16" s="226"/>
      <c r="E16" s="226"/>
      <c r="F16" s="226"/>
      <c r="G16" s="226"/>
      <c r="H16" s="226"/>
    </row>
    <row r="17" spans="3:8" ht="15.75">
      <c r="C17" s="226"/>
      <c r="D17" s="226"/>
      <c r="E17" s="226"/>
      <c r="F17" s="226"/>
      <c r="G17" s="226"/>
      <c r="H17" s="226"/>
    </row>
    <row r="18" spans="3:8" ht="15.75">
      <c r="C18" s="226"/>
      <c r="D18" s="226"/>
      <c r="E18" s="226"/>
      <c r="F18" s="226"/>
      <c r="G18" s="226"/>
      <c r="H18" s="226"/>
    </row>
    <row r="19" spans="3:8" ht="15.75">
      <c r="C19" s="226"/>
      <c r="D19" s="226"/>
      <c r="E19" s="226"/>
      <c r="F19" s="226"/>
      <c r="G19" s="226"/>
      <c r="H19" s="226"/>
    </row>
    <row r="20" spans="3:8" ht="15.75">
      <c r="C20" s="226"/>
      <c r="D20" s="226"/>
      <c r="E20" s="226"/>
      <c r="F20" s="226"/>
      <c r="G20" s="226"/>
      <c r="H20" s="226"/>
    </row>
    <row r="21" spans="3:8" ht="15.75">
      <c r="C21" s="226"/>
      <c r="D21" s="226"/>
      <c r="E21" s="226"/>
      <c r="F21" s="226"/>
      <c r="G21" s="226"/>
      <c r="H21" s="226"/>
    </row>
    <row r="22" spans="3:8" ht="15.75">
      <c r="C22" s="226"/>
      <c r="D22" s="226"/>
      <c r="E22" s="226"/>
      <c r="F22" s="226"/>
      <c r="G22" s="226"/>
      <c r="H22" s="226"/>
    </row>
    <row r="23" spans="3:8">
      <c r="C23" s="260"/>
      <c r="D23" s="260"/>
      <c r="E23" s="260"/>
      <c r="F23" s="260"/>
      <c r="G23" s="260"/>
    </row>
    <row r="24" spans="3:8">
      <c r="C24" s="260"/>
      <c r="D24" s="260"/>
      <c r="E24" s="260"/>
      <c r="F24" s="260"/>
      <c r="G24" s="260"/>
    </row>
    <row r="25" spans="3:8">
      <c r="C25" s="260"/>
      <c r="D25" s="260"/>
      <c r="E25" s="260"/>
      <c r="F25" s="260"/>
      <c r="G25" s="260"/>
    </row>
    <row r="26" spans="3:8">
      <c r="C26" s="260"/>
      <c r="D26" s="260"/>
      <c r="E26" s="260"/>
      <c r="F26" s="260"/>
      <c r="G26" s="260"/>
    </row>
    <row r="27" spans="3:8">
      <c r="C27" s="260"/>
      <c r="D27" s="260"/>
      <c r="E27" s="260"/>
      <c r="F27" s="260"/>
      <c r="G27" s="260"/>
    </row>
    <row r="28" spans="3:8">
      <c r="C28" s="260"/>
      <c r="D28" s="260"/>
      <c r="E28" s="260"/>
      <c r="F28" s="260"/>
      <c r="G28" s="260"/>
    </row>
    <row r="29" spans="3:8">
      <c r="C29" s="260"/>
      <c r="D29" s="260"/>
      <c r="E29" s="260"/>
      <c r="F29" s="260"/>
      <c r="G29" s="260"/>
    </row>
    <row r="30" spans="3:8">
      <c r="C30" s="260"/>
      <c r="D30" s="260"/>
      <c r="E30" s="260"/>
      <c r="F30" s="260"/>
      <c r="G30" s="260"/>
    </row>
    <row r="31" spans="3:8">
      <c r="C31" s="260"/>
      <c r="D31" s="260"/>
      <c r="E31" s="260"/>
      <c r="F31" s="260"/>
      <c r="G31" s="260"/>
    </row>
    <row r="32" spans="3:8">
      <c r="C32" s="260"/>
      <c r="D32" s="260"/>
      <c r="E32" s="260"/>
      <c r="F32" s="260"/>
      <c r="G32" s="260"/>
    </row>
    <row r="33" spans="3:7">
      <c r="C33" s="260"/>
      <c r="D33" s="260"/>
      <c r="E33" s="260"/>
      <c r="F33" s="260"/>
      <c r="G33" s="260"/>
    </row>
    <row r="34" spans="3:7">
      <c r="C34" s="260"/>
      <c r="D34" s="260"/>
      <c r="E34" s="260"/>
      <c r="F34" s="260"/>
      <c r="G34" s="260"/>
    </row>
    <row r="35" spans="3:7">
      <c r="C35" s="260"/>
      <c r="D35" s="260"/>
      <c r="E35" s="260"/>
      <c r="F35" s="260"/>
      <c r="G35" s="260"/>
    </row>
    <row r="36" spans="3:7">
      <c r="C36" s="260"/>
      <c r="D36" s="260"/>
      <c r="E36" s="260"/>
      <c r="F36" s="260"/>
      <c r="G36" s="260"/>
    </row>
    <row r="37" spans="3:7"/>
    <row r="38" spans="3:7"/>
    <row r="39" spans="3:7"/>
    <row r="40" spans="3:7"/>
    <row r="41" spans="3:7"/>
    <row r="42" spans="3:7"/>
    <row r="43" spans="3:7"/>
    <row r="44" spans="3:7"/>
    <row r="45" spans="3:7"/>
    <row r="46" spans="3:7"/>
    <row r="47" spans="3:7"/>
    <row r="48" spans="3:7"/>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sheetData>
  <mergeCells count="2">
    <mergeCell ref="C2:H11"/>
    <mergeCell ref="C12:H1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tabColor rgb="FF7030A0"/>
  </sheetPr>
  <dimension ref="A1:K36"/>
  <sheetViews>
    <sheetView showGridLines="0" zoomScale="40" zoomScaleNormal="40" workbookViewId="0"/>
  </sheetViews>
  <sheetFormatPr defaultColWidth="0" defaultRowHeight="15.75"/>
  <cols>
    <col min="1" max="1" width="1.42578125" style="226" customWidth="1"/>
    <col min="2" max="4" width="34.28515625" style="226" customWidth="1"/>
    <col min="5" max="5" width="48.5703125" style="226" customWidth="1"/>
    <col min="6" max="7" width="34.28515625" style="226" customWidth="1"/>
    <col min="8" max="8" width="5.28515625" style="226" customWidth="1"/>
    <col min="9" max="11" width="0" style="226" hidden="1" customWidth="1"/>
    <col min="12" max="16384" width="11.42578125" style="226" hidden="1"/>
  </cols>
  <sheetData>
    <row r="1" spans="2:7" s="228" customFormat="1"/>
    <row r="2" spans="2:7" s="228" customFormat="1" ht="15" customHeight="1">
      <c r="B2" s="229"/>
      <c r="C2" s="719" t="s">
        <v>1473</v>
      </c>
      <c r="D2" s="719"/>
      <c r="E2" s="719"/>
      <c r="F2" s="719"/>
      <c r="G2" s="719"/>
    </row>
    <row r="3" spans="2:7" s="228" customFormat="1" ht="13.5" customHeight="1">
      <c r="B3" s="229"/>
      <c r="C3" s="719"/>
      <c r="D3" s="719"/>
      <c r="E3" s="719"/>
      <c r="F3" s="719"/>
      <c r="G3" s="719"/>
    </row>
    <row r="4" spans="2:7" s="228" customFormat="1" ht="13.5" customHeight="1">
      <c r="B4" s="229"/>
      <c r="C4" s="719"/>
      <c r="D4" s="719"/>
      <c r="E4" s="719"/>
      <c r="F4" s="719"/>
      <c r="G4" s="719"/>
    </row>
    <row r="5" spans="2:7" s="228" customFormat="1" ht="13.5" customHeight="1">
      <c r="B5" s="229"/>
      <c r="C5" s="719"/>
      <c r="D5" s="719"/>
      <c r="E5" s="719"/>
      <c r="F5" s="719"/>
      <c r="G5" s="719"/>
    </row>
    <row r="6" spans="2:7" s="228" customFormat="1" ht="13.5" customHeight="1">
      <c r="B6" s="229"/>
      <c r="C6" s="719"/>
      <c r="D6" s="719"/>
      <c r="E6" s="719"/>
      <c r="F6" s="719"/>
      <c r="G6" s="719"/>
    </row>
    <row r="7" spans="2:7" s="228" customFormat="1" ht="13.5" customHeight="1">
      <c r="B7" s="229"/>
      <c r="C7" s="719"/>
      <c r="D7" s="719"/>
      <c r="E7" s="719"/>
      <c r="F7" s="719"/>
      <c r="G7" s="719"/>
    </row>
    <row r="8" spans="2:7" s="228" customFormat="1" ht="13.5" customHeight="1">
      <c r="B8" s="229"/>
      <c r="C8" s="719"/>
      <c r="D8" s="719"/>
      <c r="E8" s="719"/>
      <c r="F8" s="719"/>
      <c r="G8" s="719"/>
    </row>
    <row r="9" spans="2:7" s="228" customFormat="1" ht="13.5" customHeight="1">
      <c r="B9" s="229"/>
      <c r="C9" s="719"/>
      <c r="D9" s="719"/>
      <c r="E9" s="719"/>
      <c r="F9" s="719"/>
      <c r="G9" s="719"/>
    </row>
    <row r="10" spans="2:7" s="228" customFormat="1" ht="13.5" customHeight="1">
      <c r="B10" s="229"/>
      <c r="C10" s="719"/>
      <c r="D10" s="719"/>
      <c r="E10" s="719"/>
      <c r="F10" s="719"/>
      <c r="G10" s="719"/>
    </row>
    <row r="11" spans="2:7" s="230" customFormat="1" ht="18.75" customHeight="1">
      <c r="B11" s="229"/>
      <c r="C11" s="719"/>
      <c r="D11" s="719"/>
      <c r="E11" s="719"/>
      <c r="F11" s="719"/>
      <c r="G11" s="719"/>
    </row>
    <row r="12" spans="2:7" s="230" customFormat="1" ht="25.5" customHeight="1">
      <c r="B12" s="229"/>
      <c r="C12" s="719"/>
      <c r="D12" s="719"/>
      <c r="E12" s="719"/>
      <c r="F12" s="719"/>
      <c r="G12" s="719"/>
    </row>
    <row r="13" spans="2:7" s="230" customFormat="1" ht="14.25" customHeight="1">
      <c r="B13" s="229"/>
      <c r="C13" s="719"/>
      <c r="D13" s="719"/>
      <c r="E13" s="719"/>
      <c r="F13" s="719"/>
      <c r="G13" s="719"/>
    </row>
    <row r="14" spans="2:7" s="230" customFormat="1" ht="14.25" customHeight="1">
      <c r="B14" s="229"/>
      <c r="C14" s="719"/>
      <c r="D14" s="719"/>
      <c r="E14" s="719"/>
      <c r="F14" s="719"/>
      <c r="G14" s="719"/>
    </row>
    <row r="15" spans="2:7" s="230" customFormat="1" ht="14.25" customHeight="1">
      <c r="B15" s="231"/>
      <c r="C15" s="719"/>
      <c r="D15" s="719"/>
      <c r="E15" s="719"/>
      <c r="F15" s="719"/>
      <c r="G15" s="719"/>
    </row>
    <row r="16" spans="2:7" s="230" customFormat="1" ht="14.25" customHeight="1">
      <c r="B16" s="231"/>
      <c r="C16" s="232"/>
      <c r="D16" s="232"/>
      <c r="E16" s="232"/>
      <c r="F16" s="232"/>
      <c r="G16" s="233"/>
    </row>
    <row r="17" spans="2:7" s="230" customFormat="1" ht="5.25" customHeight="1" thickBot="1">
      <c r="B17" s="234"/>
      <c r="C17" s="104"/>
      <c r="D17" s="234"/>
      <c r="E17" s="104"/>
      <c r="G17" s="234"/>
    </row>
    <row r="18" spans="2:7" s="230" customFormat="1" ht="47.25" customHeight="1" thickBot="1">
      <c r="B18" s="906" t="s">
        <v>1474</v>
      </c>
      <c r="C18" s="907"/>
      <c r="D18" s="908"/>
      <c r="E18" s="909" t="s">
        <v>1475</v>
      </c>
      <c r="F18" s="907"/>
      <c r="G18" s="910"/>
    </row>
    <row r="19" spans="2:7" s="228" customFormat="1" ht="45" customHeight="1" thickBot="1">
      <c r="B19" s="235" t="s">
        <v>1476</v>
      </c>
      <c r="C19" s="236" t="s">
        <v>1477</v>
      </c>
      <c r="D19" s="236" t="s">
        <v>1478</v>
      </c>
      <c r="E19" s="236" t="s">
        <v>1479</v>
      </c>
      <c r="F19" s="236" t="s">
        <v>1480</v>
      </c>
      <c r="G19" s="237" t="s">
        <v>1481</v>
      </c>
    </row>
    <row r="20" spans="2:7" ht="90" customHeight="1" thickBot="1">
      <c r="B20" s="238">
        <v>730</v>
      </c>
      <c r="C20" s="239">
        <f>+B20-D20</f>
        <v>707</v>
      </c>
      <c r="D20" s="240">
        <v>23</v>
      </c>
      <c r="E20" s="239">
        <v>46</v>
      </c>
      <c r="F20" s="240">
        <v>11</v>
      </c>
      <c r="G20" s="241">
        <v>198</v>
      </c>
    </row>
    <row r="23" spans="2:7" ht="15.75" customHeight="1">
      <c r="C23" s="259"/>
      <c r="D23" s="259"/>
      <c r="E23" s="259"/>
      <c r="F23" s="259"/>
      <c r="G23" s="259"/>
    </row>
    <row r="24" spans="2:7" ht="15.75" customHeight="1">
      <c r="B24" s="242"/>
      <c r="C24" s="259"/>
      <c r="D24" s="259"/>
      <c r="E24" s="259"/>
      <c r="F24" s="259"/>
      <c r="G24" s="259"/>
    </row>
    <row r="25" spans="2:7" ht="15.75" customHeight="1">
      <c r="C25" s="259"/>
      <c r="D25" s="259"/>
      <c r="E25" s="259"/>
      <c r="F25" s="259"/>
      <c r="G25" s="259"/>
    </row>
    <row r="26" spans="2:7" ht="15.75" customHeight="1">
      <c r="C26" s="259"/>
      <c r="D26" s="259"/>
      <c r="E26" s="259"/>
      <c r="F26" s="259"/>
      <c r="G26" s="259"/>
    </row>
    <row r="27" spans="2:7" ht="15.75" customHeight="1">
      <c r="C27" s="259"/>
      <c r="D27" s="259"/>
      <c r="E27" s="259"/>
      <c r="F27" s="259"/>
      <c r="G27" s="259"/>
    </row>
    <row r="28" spans="2:7" ht="15.75" customHeight="1">
      <c r="C28" s="259"/>
      <c r="D28" s="259"/>
      <c r="E28" s="259"/>
      <c r="F28" s="259"/>
      <c r="G28" s="259"/>
    </row>
    <row r="29" spans="2:7" ht="15.75" customHeight="1">
      <c r="C29" s="259"/>
      <c r="D29" s="259"/>
      <c r="E29" s="259"/>
      <c r="F29" s="259"/>
      <c r="G29" s="259"/>
    </row>
    <row r="30" spans="2:7" ht="15.75" customHeight="1">
      <c r="C30" s="259"/>
      <c r="D30" s="259"/>
      <c r="E30" s="259"/>
      <c r="F30" s="259"/>
      <c r="G30" s="259"/>
    </row>
    <row r="31" spans="2:7" ht="15.75" customHeight="1">
      <c r="C31" s="259"/>
      <c r="D31" s="259"/>
      <c r="E31" s="259"/>
      <c r="F31" s="259"/>
      <c r="G31" s="259"/>
    </row>
    <row r="32" spans="2:7" ht="15.75" customHeight="1">
      <c r="C32" s="259"/>
      <c r="D32" s="259"/>
      <c r="E32" s="259"/>
      <c r="F32" s="259"/>
      <c r="G32" s="259"/>
    </row>
    <row r="33" spans="3:7" ht="15.75" customHeight="1">
      <c r="C33" s="259"/>
      <c r="D33" s="259"/>
      <c r="E33" s="259"/>
      <c r="F33" s="259"/>
      <c r="G33" s="259"/>
    </row>
    <row r="34" spans="3:7" ht="15.75" customHeight="1">
      <c r="C34" s="259"/>
      <c r="D34" s="259"/>
      <c r="E34" s="259"/>
      <c r="F34" s="259"/>
      <c r="G34" s="259"/>
    </row>
    <row r="35" spans="3:7" ht="15.75" customHeight="1">
      <c r="C35" s="259"/>
      <c r="D35" s="259"/>
      <c r="E35" s="259"/>
      <c r="F35" s="259"/>
      <c r="G35" s="259"/>
    </row>
    <row r="36" spans="3:7" ht="15.75" customHeight="1">
      <c r="C36" s="259"/>
      <c r="D36" s="259"/>
      <c r="E36" s="259"/>
      <c r="F36" s="259"/>
      <c r="G36" s="259"/>
    </row>
  </sheetData>
  <sheetProtection autoFilter="0"/>
  <autoFilter ref="A19:G20" xr:uid="{00000000-0009-0000-0000-00000B000000}"/>
  <mergeCells count="3">
    <mergeCell ref="C2:G15"/>
    <mergeCell ref="B18:D18"/>
    <mergeCell ref="E18:G18"/>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0">
    <tabColor rgb="FF0070C0"/>
  </sheetPr>
  <dimension ref="A1:L99"/>
  <sheetViews>
    <sheetView showGridLines="0" zoomScale="60" zoomScaleNormal="60" workbookViewId="0">
      <pane xSplit="2" ySplit="14" topLeftCell="C15" activePane="bottomRight" state="frozen"/>
      <selection pane="bottomRight" activeCell="C15" sqref="C15"/>
      <selection pane="bottomLeft" activeCell="A15" sqref="A15"/>
      <selection pane="topRight" activeCell="C1" sqref="C1"/>
    </sheetView>
  </sheetViews>
  <sheetFormatPr defaultColWidth="0" defaultRowHeight="15.75"/>
  <cols>
    <col min="1" max="1" width="1.42578125" style="226" customWidth="1"/>
    <col min="2" max="2" width="29.85546875" style="226" customWidth="1"/>
    <col min="3" max="3" width="43.42578125" style="226" customWidth="1"/>
    <col min="4" max="4" width="77.140625" style="226" customWidth="1"/>
    <col min="5" max="5" width="37.28515625" style="226" customWidth="1"/>
    <col min="6" max="6" width="29.140625" style="226" customWidth="1"/>
    <col min="7" max="8" width="17" style="257" customWidth="1"/>
    <col min="9" max="9" width="46.28515625" style="226" customWidth="1"/>
    <col min="10" max="10" width="5.28515625" style="226" customWidth="1"/>
    <col min="11" max="11" width="0" style="226" hidden="1" customWidth="1"/>
    <col min="12" max="16384" width="11.42578125" style="226" hidden="1"/>
  </cols>
  <sheetData>
    <row r="1" spans="2:12" s="228" customFormat="1">
      <c r="G1" s="243"/>
      <c r="H1" s="243"/>
    </row>
    <row r="2" spans="2:12" s="228" customFormat="1" ht="15" customHeight="1">
      <c r="B2" s="229"/>
      <c r="C2" s="719" t="s">
        <v>1482</v>
      </c>
      <c r="D2" s="719"/>
      <c r="E2" s="719"/>
      <c r="F2" s="719"/>
      <c r="G2" s="719"/>
      <c r="H2" s="719"/>
      <c r="I2" s="719"/>
    </row>
    <row r="3" spans="2:12" s="228" customFormat="1" ht="13.5" customHeight="1">
      <c r="B3" s="229"/>
      <c r="C3" s="719"/>
      <c r="D3" s="719"/>
      <c r="E3" s="719"/>
      <c r="F3" s="719"/>
      <c r="G3" s="719"/>
      <c r="H3" s="719"/>
      <c r="I3" s="719"/>
    </row>
    <row r="4" spans="2:12" s="228" customFormat="1" ht="13.5" customHeight="1">
      <c r="B4" s="229"/>
      <c r="C4" s="719"/>
      <c r="D4" s="719"/>
      <c r="E4" s="719"/>
      <c r="F4" s="719"/>
      <c r="G4" s="719"/>
      <c r="H4" s="719"/>
      <c r="I4" s="719"/>
    </row>
    <row r="5" spans="2:12" s="228" customFormat="1" ht="13.5" customHeight="1">
      <c r="B5" s="229"/>
      <c r="C5" s="719"/>
      <c r="D5" s="719"/>
      <c r="E5" s="719"/>
      <c r="F5" s="719"/>
      <c r="G5" s="719"/>
      <c r="H5" s="719"/>
      <c r="I5" s="719"/>
    </row>
    <row r="6" spans="2:12" s="228" customFormat="1" ht="13.5" customHeight="1">
      <c r="B6" s="229"/>
      <c r="C6" s="719"/>
      <c r="D6" s="719"/>
      <c r="E6" s="719"/>
      <c r="F6" s="719"/>
      <c r="G6" s="719"/>
      <c r="H6" s="719"/>
      <c r="I6" s="719"/>
    </row>
    <row r="7" spans="2:12" s="228" customFormat="1" ht="13.5" customHeight="1">
      <c r="B7" s="229"/>
      <c r="C7" s="719"/>
      <c r="D7" s="719"/>
      <c r="E7" s="719"/>
      <c r="F7" s="719"/>
      <c r="G7" s="719"/>
      <c r="H7" s="719"/>
      <c r="I7" s="719"/>
    </row>
    <row r="8" spans="2:12" s="228" customFormat="1" ht="13.5" customHeight="1">
      <c r="B8" s="229"/>
      <c r="C8" s="719"/>
      <c r="D8" s="719"/>
      <c r="E8" s="719"/>
      <c r="F8" s="719"/>
      <c r="G8" s="719"/>
      <c r="H8" s="719"/>
      <c r="I8" s="719"/>
    </row>
    <row r="9" spans="2:12" s="228" customFormat="1" ht="13.5" customHeight="1">
      <c r="B9" s="229"/>
      <c r="C9" s="719"/>
      <c r="D9" s="719"/>
      <c r="E9" s="719"/>
      <c r="F9" s="719"/>
      <c r="G9" s="719"/>
      <c r="H9" s="719"/>
      <c r="I9" s="719"/>
    </row>
    <row r="10" spans="2:12" s="230" customFormat="1" ht="14.25" customHeight="1">
      <c r="B10" s="229"/>
      <c r="C10" s="719"/>
      <c r="D10" s="719"/>
      <c r="E10" s="719"/>
      <c r="F10" s="719"/>
      <c r="G10" s="719"/>
      <c r="H10" s="719"/>
      <c r="I10" s="719"/>
    </row>
    <row r="11" spans="2:12" s="230" customFormat="1" ht="21.75" customHeight="1">
      <c r="B11" s="231"/>
      <c r="C11" s="719"/>
      <c r="D11" s="719"/>
      <c r="E11" s="719"/>
      <c r="F11" s="719"/>
      <c r="G11" s="719"/>
      <c r="H11" s="719"/>
      <c r="I11" s="719"/>
    </row>
    <row r="12" spans="2:12" s="230" customFormat="1" ht="14.25" customHeight="1">
      <c r="B12" s="231"/>
      <c r="C12" s="232"/>
      <c r="D12" s="232"/>
      <c r="E12" s="232"/>
      <c r="F12" s="232"/>
      <c r="G12" s="232"/>
      <c r="H12" s="232"/>
    </row>
    <row r="13" spans="2:12" ht="29.25">
      <c r="B13" s="234"/>
      <c r="C13" s="104"/>
      <c r="D13" s="234"/>
      <c r="E13" s="104"/>
      <c r="F13" s="234"/>
      <c r="G13" s="244"/>
      <c r="H13" s="244"/>
      <c r="I13" s="233" t="s">
        <v>1483</v>
      </c>
      <c r="J13" s="230"/>
      <c r="K13" s="230"/>
      <c r="L13" s="230"/>
    </row>
    <row r="14" spans="2:12">
      <c r="B14" s="245" t="s">
        <v>1484</v>
      </c>
      <c r="C14" s="245" t="s">
        <v>1485</v>
      </c>
      <c r="D14" s="245" t="s">
        <v>1486</v>
      </c>
      <c r="E14" s="245" t="s">
        <v>1487</v>
      </c>
      <c r="F14" s="245" t="s">
        <v>1488</v>
      </c>
      <c r="G14" s="246" t="s">
        <v>1489</v>
      </c>
      <c r="H14" s="246" t="s">
        <v>1490</v>
      </c>
      <c r="I14" s="245" t="s">
        <v>1491</v>
      </c>
      <c r="J14" s="228"/>
      <c r="K14" s="228"/>
      <c r="L14" s="228"/>
    </row>
    <row r="15" spans="2:12" ht="120" customHeight="1">
      <c r="B15" s="100" t="s">
        <v>29</v>
      </c>
      <c r="C15" s="247" t="s">
        <v>1492</v>
      </c>
      <c r="D15" s="248" t="s">
        <v>1493</v>
      </c>
      <c r="E15" s="249" t="s">
        <v>1494</v>
      </c>
      <c r="F15" s="248" t="s">
        <v>1495</v>
      </c>
      <c r="G15" s="250">
        <v>43922</v>
      </c>
      <c r="H15" s="250">
        <v>44196</v>
      </c>
      <c r="I15" s="251" t="s">
        <v>1496</v>
      </c>
    </row>
    <row r="16" spans="2:12" ht="120" customHeight="1">
      <c r="B16" s="100" t="s">
        <v>29</v>
      </c>
      <c r="C16" s="247" t="s">
        <v>1492</v>
      </c>
      <c r="D16" s="248" t="s">
        <v>1497</v>
      </c>
      <c r="E16" s="249" t="s">
        <v>1494</v>
      </c>
      <c r="F16" s="248" t="s">
        <v>1498</v>
      </c>
      <c r="G16" s="250">
        <v>43983</v>
      </c>
      <c r="H16" s="250">
        <v>44196</v>
      </c>
      <c r="I16" s="251" t="s">
        <v>1496</v>
      </c>
    </row>
    <row r="17" spans="2:12" ht="99.75" customHeight="1">
      <c r="B17" s="100" t="s">
        <v>29</v>
      </c>
      <c r="C17" s="247" t="s">
        <v>1492</v>
      </c>
      <c r="D17" s="248" t="s">
        <v>1499</v>
      </c>
      <c r="E17" s="249" t="s">
        <v>1494</v>
      </c>
      <c r="F17" s="248" t="s">
        <v>1498</v>
      </c>
      <c r="G17" s="250">
        <v>43983</v>
      </c>
      <c r="H17" s="250">
        <v>44196</v>
      </c>
      <c r="I17" s="251" t="s">
        <v>1496</v>
      </c>
    </row>
    <row r="22" spans="2:12" ht="23.25" customHeight="1">
      <c r="B22" s="913" t="s">
        <v>1500</v>
      </c>
      <c r="C22" s="913"/>
      <c r="D22" s="913"/>
      <c r="E22" s="913"/>
      <c r="F22" s="913"/>
      <c r="G22" s="913"/>
      <c r="H22" s="913"/>
      <c r="I22" s="913"/>
      <c r="J22" s="913"/>
      <c r="K22" s="913"/>
      <c r="L22" s="913"/>
    </row>
    <row r="23" spans="2:12" ht="16.5">
      <c r="B23" s="252"/>
      <c r="C23" s="83"/>
      <c r="D23" s="83"/>
      <c r="E23" s="83"/>
      <c r="F23" s="83"/>
      <c r="G23" s="83"/>
      <c r="H23" s="83"/>
      <c r="I23" s="83"/>
      <c r="J23" s="83"/>
      <c r="K23" s="83"/>
      <c r="L23" s="83"/>
    </row>
    <row r="24" spans="2:12">
      <c r="B24" s="911" t="s">
        <v>1501</v>
      </c>
      <c r="C24" s="911"/>
      <c r="D24" s="911"/>
      <c r="E24" s="911"/>
      <c r="F24" s="911"/>
      <c r="G24" s="911"/>
      <c r="H24" s="911"/>
      <c r="I24" s="911"/>
      <c r="J24" s="911"/>
      <c r="K24" s="911"/>
      <c r="L24" s="911"/>
    </row>
    <row r="25" spans="2:12" ht="16.5">
      <c r="B25" s="253"/>
      <c r="C25" s="254"/>
      <c r="D25" s="254"/>
      <c r="E25" s="254"/>
      <c r="F25" s="254"/>
      <c r="G25" s="254"/>
      <c r="H25" s="254"/>
      <c r="I25" s="254"/>
      <c r="J25" s="254"/>
      <c r="K25" s="254"/>
      <c r="L25" s="254"/>
    </row>
    <row r="26" spans="2:12" ht="14.25" customHeight="1">
      <c r="B26" s="912" t="s">
        <v>1502</v>
      </c>
      <c r="C26" s="912"/>
      <c r="D26" s="912"/>
      <c r="E26" s="912"/>
      <c r="F26" s="912"/>
      <c r="G26" s="912"/>
      <c r="H26" s="912"/>
      <c r="I26" s="912"/>
      <c r="J26" s="912"/>
      <c r="K26" s="912"/>
      <c r="L26" s="912"/>
    </row>
    <row r="27" spans="2:12">
      <c r="B27" s="911" t="s">
        <v>1503</v>
      </c>
      <c r="C27" s="911"/>
      <c r="D27" s="911"/>
      <c r="E27" s="911"/>
      <c r="F27" s="911"/>
      <c r="G27" s="911"/>
      <c r="H27" s="911"/>
      <c r="I27" s="911"/>
      <c r="J27" s="911"/>
      <c r="K27" s="911"/>
      <c r="L27" s="911"/>
    </row>
    <row r="28" spans="2:12" ht="16.5">
      <c r="B28" s="253"/>
      <c r="C28" s="254"/>
      <c r="D28" s="254"/>
      <c r="E28" s="254"/>
      <c r="F28" s="254"/>
      <c r="G28" s="254"/>
      <c r="H28" s="254"/>
      <c r="I28" s="254"/>
      <c r="J28" s="254"/>
      <c r="K28" s="254"/>
      <c r="L28" s="254"/>
    </row>
    <row r="29" spans="2:12" ht="14.25" customHeight="1">
      <c r="B29" s="912" t="s">
        <v>1504</v>
      </c>
      <c r="C29" s="912"/>
      <c r="D29" s="912"/>
      <c r="E29" s="912"/>
      <c r="F29" s="912"/>
      <c r="G29" s="912"/>
      <c r="H29" s="912"/>
      <c r="I29" s="912"/>
      <c r="J29" s="912"/>
      <c r="K29" s="912"/>
      <c r="L29" s="912"/>
    </row>
    <row r="30" spans="2:12" ht="14.25" customHeight="1">
      <c r="B30" s="912" t="s">
        <v>1505</v>
      </c>
      <c r="C30" s="912"/>
      <c r="D30" s="912"/>
      <c r="E30" s="912"/>
      <c r="F30" s="912"/>
      <c r="G30" s="912"/>
      <c r="H30" s="912"/>
      <c r="I30" s="912"/>
      <c r="J30" s="912"/>
      <c r="K30" s="912"/>
      <c r="L30" s="912"/>
    </row>
    <row r="31" spans="2:12" ht="16.5">
      <c r="B31" s="255"/>
      <c r="C31" s="255"/>
      <c r="D31" s="255"/>
      <c r="E31" s="255"/>
      <c r="F31" s="255"/>
      <c r="G31" s="255"/>
      <c r="H31" s="255"/>
      <c r="I31" s="255"/>
      <c r="J31" s="255"/>
      <c r="K31" s="255"/>
      <c r="L31" s="255"/>
    </row>
    <row r="32" spans="2:12" ht="15" customHeight="1">
      <c r="B32" s="911" t="s">
        <v>1506</v>
      </c>
      <c r="C32" s="911"/>
      <c r="D32" s="911"/>
      <c r="E32" s="911"/>
      <c r="F32" s="911"/>
      <c r="G32" s="911"/>
      <c r="H32" s="911"/>
      <c r="I32" s="911"/>
      <c r="J32" s="911"/>
      <c r="K32" s="911"/>
      <c r="L32" s="911"/>
    </row>
    <row r="33" spans="2:12" ht="16.5">
      <c r="B33" s="429"/>
      <c r="C33" s="256"/>
      <c r="D33" s="256"/>
      <c r="E33" s="256"/>
      <c r="F33" s="256"/>
      <c r="G33" s="256"/>
      <c r="H33" s="256"/>
      <c r="I33" s="256"/>
      <c r="J33" s="256"/>
      <c r="K33" s="256"/>
      <c r="L33" s="256"/>
    </row>
    <row r="34" spans="2:12" ht="15" customHeight="1">
      <c r="B34" s="914" t="s">
        <v>1507</v>
      </c>
      <c r="C34" s="914"/>
      <c r="D34" s="914"/>
      <c r="E34" s="914"/>
      <c r="F34" s="914"/>
      <c r="G34" s="914"/>
      <c r="H34" s="914"/>
      <c r="I34" s="914"/>
      <c r="J34" s="914"/>
      <c r="K34" s="914"/>
      <c r="L34" s="914"/>
    </row>
    <row r="35" spans="2:12" ht="14.25" customHeight="1">
      <c r="B35" s="912" t="s">
        <v>1508</v>
      </c>
      <c r="C35" s="912"/>
      <c r="D35" s="912"/>
      <c r="E35" s="912"/>
      <c r="F35" s="912"/>
      <c r="G35" s="912"/>
      <c r="H35" s="912"/>
      <c r="I35" s="912"/>
      <c r="J35" s="912"/>
      <c r="K35" s="912"/>
      <c r="L35" s="912"/>
    </row>
    <row r="36" spans="2:12" ht="14.25" customHeight="1">
      <c r="B36" s="912" t="s">
        <v>1509</v>
      </c>
      <c r="C36" s="912"/>
      <c r="D36" s="912"/>
      <c r="E36" s="912"/>
      <c r="F36" s="912"/>
      <c r="G36" s="912"/>
      <c r="H36" s="912"/>
      <c r="I36" s="912"/>
      <c r="J36" s="912"/>
      <c r="K36" s="912"/>
      <c r="L36" s="912"/>
    </row>
    <row r="37" spans="2:12" ht="14.25" customHeight="1">
      <c r="B37" s="912" t="s">
        <v>1510</v>
      </c>
      <c r="C37" s="912"/>
      <c r="D37" s="912"/>
      <c r="E37" s="912"/>
      <c r="F37" s="912"/>
      <c r="G37" s="912"/>
      <c r="H37" s="912"/>
      <c r="I37" s="912"/>
      <c r="J37" s="912"/>
      <c r="K37" s="912"/>
      <c r="L37" s="912"/>
    </row>
    <row r="38" spans="2:12" ht="14.25" customHeight="1">
      <c r="B38" s="912" t="s">
        <v>1511</v>
      </c>
      <c r="C38" s="912"/>
      <c r="D38" s="912"/>
      <c r="E38" s="912"/>
      <c r="F38" s="912"/>
      <c r="G38" s="912"/>
      <c r="H38" s="912"/>
      <c r="I38" s="912"/>
      <c r="J38" s="912"/>
      <c r="K38" s="912"/>
      <c r="L38" s="912"/>
    </row>
    <row r="39" spans="2:12" ht="14.25" customHeight="1">
      <c r="B39" s="912" t="s">
        <v>1512</v>
      </c>
      <c r="C39" s="912"/>
      <c r="D39" s="912"/>
      <c r="E39" s="912"/>
      <c r="F39" s="912"/>
      <c r="G39" s="912"/>
      <c r="H39" s="912"/>
      <c r="I39" s="912"/>
      <c r="J39" s="912"/>
      <c r="K39" s="912"/>
      <c r="L39" s="912"/>
    </row>
    <row r="40" spans="2:12" ht="16.5">
      <c r="B40" s="912"/>
      <c r="C40" s="912"/>
      <c r="D40" s="912"/>
      <c r="E40" s="912"/>
      <c r="F40" s="912"/>
      <c r="G40" s="912"/>
      <c r="H40" s="912"/>
      <c r="I40" s="912"/>
      <c r="J40" s="912"/>
      <c r="K40" s="912"/>
      <c r="L40" s="912"/>
    </row>
    <row r="41" spans="2:12" ht="15" customHeight="1">
      <c r="B41" s="914" t="s">
        <v>1513</v>
      </c>
      <c r="C41" s="914"/>
      <c r="D41" s="914"/>
      <c r="E41" s="914"/>
      <c r="F41" s="914"/>
      <c r="G41" s="914"/>
      <c r="H41" s="914"/>
      <c r="I41" s="914"/>
      <c r="J41" s="914"/>
      <c r="K41" s="914"/>
      <c r="L41" s="914"/>
    </row>
    <row r="42" spans="2:12" ht="16.5">
      <c r="B42" s="912"/>
      <c r="C42" s="912"/>
      <c r="D42" s="912"/>
      <c r="E42" s="912"/>
      <c r="F42" s="912"/>
      <c r="G42" s="912"/>
      <c r="H42" s="912"/>
      <c r="I42" s="912"/>
      <c r="J42" s="912"/>
      <c r="K42" s="912"/>
      <c r="L42" s="912"/>
    </row>
    <row r="43" spans="2:12" ht="15" customHeight="1">
      <c r="B43" s="914" t="s">
        <v>1514</v>
      </c>
      <c r="C43" s="914"/>
      <c r="D43" s="914"/>
      <c r="E43" s="914"/>
      <c r="F43" s="914"/>
      <c r="G43" s="914"/>
      <c r="H43" s="914"/>
      <c r="I43" s="914"/>
      <c r="J43" s="914"/>
      <c r="K43" s="914"/>
      <c r="L43" s="914"/>
    </row>
    <row r="44" spans="2:12" ht="16.5">
      <c r="B44" s="912"/>
      <c r="C44" s="912"/>
      <c r="D44" s="912"/>
      <c r="E44" s="912"/>
      <c r="F44" s="912"/>
      <c r="G44" s="912"/>
      <c r="H44" s="912"/>
      <c r="I44" s="912"/>
      <c r="J44" s="912"/>
      <c r="K44" s="912"/>
      <c r="L44" s="912"/>
    </row>
    <row r="45" spans="2:12" ht="15" customHeight="1">
      <c r="B45" s="914" t="s">
        <v>1515</v>
      </c>
      <c r="C45" s="914"/>
      <c r="D45" s="914"/>
      <c r="E45" s="914"/>
      <c r="F45" s="914"/>
      <c r="G45" s="914"/>
      <c r="H45" s="914"/>
      <c r="I45" s="914"/>
      <c r="J45" s="914"/>
      <c r="K45" s="914"/>
      <c r="L45" s="914"/>
    </row>
    <row r="46" spans="2:12" ht="16.5">
      <c r="B46" s="912"/>
      <c r="C46" s="912"/>
      <c r="D46" s="912"/>
      <c r="E46" s="912"/>
      <c r="F46" s="912"/>
      <c r="G46" s="912"/>
      <c r="H46" s="912"/>
      <c r="I46" s="912"/>
      <c r="J46" s="912"/>
      <c r="K46" s="912"/>
      <c r="L46" s="912"/>
    </row>
    <row r="47" spans="2:12" ht="15" customHeight="1">
      <c r="B47" s="914" t="s">
        <v>1516</v>
      </c>
      <c r="C47" s="914"/>
      <c r="D47" s="914"/>
      <c r="E47" s="914"/>
      <c r="F47" s="914"/>
      <c r="G47" s="914"/>
      <c r="H47" s="914"/>
      <c r="I47" s="914"/>
      <c r="J47" s="914"/>
      <c r="K47" s="914"/>
      <c r="L47" s="914"/>
    </row>
    <row r="48" spans="2:12" ht="16.5">
      <c r="B48" s="912"/>
      <c r="C48" s="912"/>
      <c r="D48" s="912"/>
      <c r="E48" s="912"/>
      <c r="F48" s="912"/>
      <c r="G48" s="912"/>
      <c r="H48" s="912"/>
      <c r="I48" s="912"/>
      <c r="J48" s="912"/>
      <c r="K48" s="912"/>
      <c r="L48" s="912"/>
    </row>
    <row r="49" spans="2:12" ht="15" customHeight="1">
      <c r="B49" s="914" t="s">
        <v>1517</v>
      </c>
      <c r="C49" s="914"/>
      <c r="D49" s="914"/>
      <c r="E49" s="914"/>
      <c r="F49" s="914"/>
      <c r="G49" s="914"/>
      <c r="H49" s="914"/>
      <c r="I49" s="914"/>
      <c r="J49" s="914"/>
      <c r="K49" s="914"/>
      <c r="L49" s="914"/>
    </row>
    <row r="50" spans="2:12" ht="16.5">
      <c r="B50" s="912"/>
      <c r="C50" s="912"/>
      <c r="D50" s="912"/>
      <c r="E50" s="912"/>
      <c r="F50" s="912"/>
      <c r="G50" s="912"/>
      <c r="H50" s="912"/>
      <c r="I50" s="912"/>
      <c r="J50" s="912"/>
      <c r="K50" s="912"/>
      <c r="L50" s="912"/>
    </row>
    <row r="51" spans="2:12" ht="15" customHeight="1">
      <c r="B51" s="914" t="s">
        <v>1518</v>
      </c>
      <c r="C51" s="914"/>
      <c r="D51" s="914"/>
      <c r="E51" s="914"/>
      <c r="F51" s="914"/>
      <c r="G51" s="914"/>
      <c r="H51" s="914"/>
      <c r="I51" s="914"/>
      <c r="J51" s="914"/>
      <c r="K51" s="914"/>
      <c r="L51" s="914"/>
    </row>
    <row r="52" spans="2:12" ht="16.5">
      <c r="B52" s="912"/>
      <c r="C52" s="912"/>
      <c r="D52" s="912"/>
      <c r="E52" s="912"/>
      <c r="F52" s="912"/>
      <c r="G52" s="912"/>
      <c r="H52" s="912"/>
      <c r="I52" s="912"/>
      <c r="J52" s="912"/>
      <c r="K52" s="912"/>
      <c r="L52" s="912"/>
    </row>
    <row r="53" spans="2:12" ht="15" customHeight="1">
      <c r="B53" s="914" t="s">
        <v>1519</v>
      </c>
      <c r="C53" s="914"/>
      <c r="D53" s="914"/>
      <c r="E53" s="914"/>
      <c r="F53" s="914"/>
      <c r="G53" s="914"/>
      <c r="H53" s="914"/>
      <c r="I53" s="914"/>
      <c r="J53" s="914"/>
      <c r="K53" s="914"/>
      <c r="L53" s="914"/>
    </row>
    <row r="54" spans="2:12" ht="16.5">
      <c r="B54" s="912"/>
      <c r="C54" s="912"/>
      <c r="D54" s="912"/>
      <c r="E54" s="912"/>
      <c r="F54" s="912"/>
      <c r="G54" s="912"/>
      <c r="H54" s="912"/>
      <c r="I54" s="912"/>
      <c r="J54" s="912"/>
      <c r="K54" s="912"/>
      <c r="L54" s="912"/>
    </row>
    <row r="55" spans="2:12" ht="15" customHeight="1">
      <c r="B55" s="914" t="s">
        <v>1520</v>
      </c>
      <c r="C55" s="914"/>
      <c r="D55" s="914"/>
      <c r="E55" s="914"/>
      <c r="F55" s="914"/>
      <c r="G55" s="914"/>
      <c r="H55" s="914"/>
      <c r="I55" s="914"/>
      <c r="J55" s="914"/>
      <c r="K55" s="914"/>
      <c r="L55" s="914"/>
    </row>
    <row r="56" spans="2:12" ht="16.5">
      <c r="B56" s="912"/>
      <c r="C56" s="912"/>
      <c r="D56" s="912"/>
      <c r="E56" s="912"/>
      <c r="F56" s="912"/>
      <c r="G56" s="912"/>
      <c r="H56" s="912"/>
      <c r="I56" s="912"/>
      <c r="J56" s="912"/>
      <c r="K56" s="912"/>
      <c r="L56" s="912"/>
    </row>
    <row r="57" spans="2:12" ht="15" customHeight="1">
      <c r="B57" s="914" t="s">
        <v>1521</v>
      </c>
      <c r="C57" s="914"/>
      <c r="D57" s="914"/>
      <c r="E57" s="914"/>
      <c r="F57" s="914"/>
      <c r="G57" s="914"/>
      <c r="H57" s="914"/>
      <c r="I57" s="914"/>
      <c r="J57" s="914"/>
      <c r="K57" s="914"/>
      <c r="L57" s="914"/>
    </row>
    <row r="58" spans="2:12" ht="16.5">
      <c r="B58" s="912"/>
      <c r="C58" s="912"/>
      <c r="D58" s="912"/>
      <c r="E58" s="912"/>
      <c r="F58" s="912"/>
      <c r="G58" s="912"/>
      <c r="H58" s="912"/>
      <c r="I58" s="912"/>
      <c r="J58" s="912"/>
      <c r="K58" s="912"/>
      <c r="L58" s="912"/>
    </row>
    <row r="59" spans="2:12" ht="15" customHeight="1">
      <c r="B59" s="914" t="s">
        <v>1522</v>
      </c>
      <c r="C59" s="914"/>
      <c r="D59" s="914"/>
      <c r="E59" s="914"/>
      <c r="F59" s="914"/>
      <c r="G59" s="914"/>
      <c r="H59" s="914"/>
      <c r="I59" s="914"/>
      <c r="J59" s="914"/>
      <c r="K59" s="914"/>
      <c r="L59" s="914"/>
    </row>
    <row r="60" spans="2:12" ht="14.25" customHeight="1">
      <c r="B60" s="912" t="s">
        <v>1523</v>
      </c>
      <c r="C60" s="912"/>
      <c r="D60" s="912"/>
      <c r="E60" s="912"/>
      <c r="F60" s="912"/>
      <c r="G60" s="912"/>
      <c r="H60" s="912"/>
      <c r="I60" s="912"/>
      <c r="J60" s="912"/>
      <c r="K60" s="912"/>
      <c r="L60" s="912"/>
    </row>
    <row r="61" spans="2:12" ht="14.25" customHeight="1">
      <c r="B61" s="912" t="s">
        <v>1524</v>
      </c>
      <c r="C61" s="912"/>
      <c r="D61" s="912"/>
      <c r="E61" s="912"/>
      <c r="F61" s="912"/>
      <c r="G61" s="912"/>
      <c r="H61" s="912"/>
      <c r="I61" s="912"/>
      <c r="J61" s="912"/>
      <c r="K61" s="912"/>
      <c r="L61" s="912"/>
    </row>
    <row r="62" spans="2:12" ht="14.25" customHeight="1">
      <c r="B62" s="912" t="s">
        <v>1525</v>
      </c>
      <c r="C62" s="912"/>
      <c r="D62" s="912"/>
      <c r="E62" s="912"/>
      <c r="F62" s="912"/>
      <c r="G62" s="912"/>
      <c r="H62" s="912"/>
      <c r="I62" s="912"/>
      <c r="J62" s="912"/>
      <c r="K62" s="912"/>
      <c r="L62" s="912"/>
    </row>
    <row r="63" spans="2:12" ht="16.5">
      <c r="B63" s="912"/>
      <c r="C63" s="912"/>
      <c r="D63" s="912"/>
      <c r="E63" s="912"/>
      <c r="F63" s="912"/>
      <c r="G63" s="912"/>
      <c r="H63" s="912"/>
      <c r="I63" s="912"/>
      <c r="J63" s="912"/>
      <c r="K63" s="912"/>
      <c r="L63" s="912"/>
    </row>
    <row r="64" spans="2:12" ht="15" customHeight="1">
      <c r="B64" s="912" t="s">
        <v>1526</v>
      </c>
      <c r="C64" s="912"/>
      <c r="D64" s="912"/>
      <c r="E64" s="912"/>
      <c r="F64" s="912"/>
      <c r="G64" s="912"/>
      <c r="H64" s="912"/>
      <c r="I64" s="912"/>
      <c r="J64" s="912"/>
      <c r="K64" s="912"/>
      <c r="L64" s="912"/>
    </row>
    <row r="65" spans="2:12" ht="16.5">
      <c r="B65" s="912"/>
      <c r="C65" s="912"/>
      <c r="D65" s="912"/>
      <c r="E65" s="912"/>
      <c r="F65" s="912"/>
      <c r="G65" s="912"/>
      <c r="H65" s="912"/>
      <c r="I65" s="912"/>
      <c r="J65" s="912"/>
      <c r="K65" s="912"/>
      <c r="L65" s="912"/>
    </row>
    <row r="66" spans="2:12" ht="15" customHeight="1">
      <c r="B66" s="914" t="s">
        <v>1527</v>
      </c>
      <c r="C66" s="914"/>
      <c r="D66" s="914"/>
      <c r="E66" s="914"/>
      <c r="F66" s="914"/>
      <c r="G66" s="914"/>
      <c r="H66" s="914"/>
      <c r="I66" s="914"/>
      <c r="J66" s="914"/>
      <c r="K66" s="914"/>
      <c r="L66" s="914"/>
    </row>
    <row r="67" spans="2:12" ht="16.5">
      <c r="B67" s="912"/>
      <c r="C67" s="912"/>
      <c r="D67" s="912"/>
      <c r="E67" s="912"/>
      <c r="F67" s="912"/>
      <c r="G67" s="912"/>
      <c r="H67" s="912"/>
      <c r="I67" s="912"/>
      <c r="J67" s="912"/>
      <c r="K67" s="912"/>
      <c r="L67" s="912"/>
    </row>
    <row r="68" spans="2:12" ht="15" customHeight="1">
      <c r="B68" s="914" t="s">
        <v>1528</v>
      </c>
      <c r="C68" s="914"/>
      <c r="D68" s="914"/>
      <c r="E68" s="914"/>
      <c r="F68" s="914"/>
      <c r="G68" s="914"/>
      <c r="H68" s="914"/>
      <c r="I68" s="914"/>
      <c r="J68" s="914"/>
      <c r="K68" s="914"/>
      <c r="L68" s="914"/>
    </row>
    <row r="69" spans="2:12" ht="16.5">
      <c r="B69" s="912"/>
      <c r="C69" s="912"/>
      <c r="D69" s="912"/>
      <c r="E69" s="912"/>
      <c r="F69" s="912"/>
      <c r="G69" s="912"/>
      <c r="H69" s="912"/>
      <c r="I69" s="912"/>
      <c r="J69" s="912"/>
      <c r="K69" s="912"/>
      <c r="L69" s="912"/>
    </row>
    <row r="70" spans="2:12" ht="15" customHeight="1">
      <c r="B70" s="914" t="s">
        <v>1529</v>
      </c>
      <c r="C70" s="914"/>
      <c r="D70" s="914"/>
      <c r="E70" s="914"/>
      <c r="F70" s="914"/>
      <c r="G70" s="914"/>
      <c r="H70" s="914"/>
      <c r="I70" s="914"/>
      <c r="J70" s="914"/>
      <c r="K70" s="914"/>
      <c r="L70" s="914"/>
    </row>
    <row r="71" spans="2:12" ht="16.5">
      <c r="B71" s="912"/>
      <c r="C71" s="912"/>
      <c r="D71" s="912"/>
      <c r="E71" s="912"/>
      <c r="F71" s="912"/>
      <c r="G71" s="912"/>
      <c r="H71" s="912"/>
      <c r="I71" s="912"/>
      <c r="J71" s="912"/>
      <c r="K71" s="912"/>
      <c r="L71" s="912"/>
    </row>
    <row r="72" spans="2:12" ht="15" customHeight="1">
      <c r="B72" s="914" t="s">
        <v>1530</v>
      </c>
      <c r="C72" s="914"/>
      <c r="D72" s="914"/>
      <c r="E72" s="914"/>
      <c r="F72" s="914"/>
      <c r="G72" s="914"/>
      <c r="H72" s="914"/>
      <c r="I72" s="914"/>
      <c r="J72" s="914"/>
      <c r="K72" s="914"/>
      <c r="L72" s="914"/>
    </row>
    <row r="73" spans="2:12">
      <c r="B73" s="429"/>
      <c r="C73" s="429"/>
      <c r="D73" s="429"/>
      <c r="E73" s="429"/>
      <c r="F73" s="429"/>
      <c r="G73" s="429"/>
      <c r="H73" s="429"/>
      <c r="I73" s="429"/>
      <c r="J73" s="429"/>
      <c r="K73" s="429"/>
      <c r="L73" s="429"/>
    </row>
    <row r="74" spans="2:12">
      <c r="B74" s="914" t="s">
        <v>1531</v>
      </c>
      <c r="C74" s="914"/>
      <c r="D74" s="914"/>
      <c r="E74" s="914"/>
      <c r="F74" s="914"/>
      <c r="G74" s="914"/>
      <c r="H74" s="914"/>
      <c r="I74" s="914"/>
      <c r="J74" s="914"/>
      <c r="K74" s="914"/>
      <c r="L74" s="914"/>
    </row>
    <row r="75" spans="2:12" ht="16.5">
      <c r="B75" s="912"/>
      <c r="C75" s="912"/>
      <c r="D75" s="912"/>
      <c r="E75" s="912"/>
      <c r="F75" s="912"/>
      <c r="G75" s="912"/>
      <c r="H75" s="912"/>
      <c r="I75" s="912"/>
      <c r="J75" s="912"/>
      <c r="K75" s="912"/>
      <c r="L75" s="912"/>
    </row>
    <row r="76" spans="2:12" ht="14.25" customHeight="1">
      <c r="B76" s="912" t="s">
        <v>1532</v>
      </c>
      <c r="C76" s="912"/>
      <c r="D76" s="912"/>
      <c r="E76" s="912"/>
      <c r="F76" s="912"/>
      <c r="G76" s="912"/>
      <c r="H76" s="912"/>
      <c r="I76" s="912"/>
      <c r="J76" s="912"/>
      <c r="K76" s="912"/>
      <c r="L76" s="912"/>
    </row>
    <row r="77" spans="2:12" ht="16.5">
      <c r="B77" s="912"/>
      <c r="C77" s="912"/>
      <c r="D77" s="912"/>
      <c r="E77" s="912"/>
      <c r="F77" s="912"/>
      <c r="G77" s="912"/>
      <c r="H77" s="912"/>
      <c r="I77" s="912"/>
      <c r="J77" s="912"/>
      <c r="K77" s="912"/>
      <c r="L77" s="912"/>
    </row>
    <row r="78" spans="2:12" ht="15" customHeight="1">
      <c r="B78" s="912" t="s">
        <v>1533</v>
      </c>
      <c r="C78" s="912"/>
      <c r="D78" s="912"/>
      <c r="E78" s="912"/>
      <c r="F78" s="912"/>
      <c r="G78" s="912"/>
      <c r="H78" s="912"/>
      <c r="I78" s="912"/>
      <c r="J78" s="912"/>
      <c r="K78" s="912"/>
      <c r="L78" s="912"/>
    </row>
    <row r="79" spans="2:12" ht="15" customHeight="1">
      <c r="B79" s="912" t="s">
        <v>1534</v>
      </c>
      <c r="C79" s="912"/>
      <c r="D79" s="912"/>
      <c r="E79" s="912"/>
      <c r="F79" s="912"/>
      <c r="G79" s="912"/>
      <c r="H79" s="912"/>
      <c r="I79" s="912"/>
      <c r="J79" s="912"/>
      <c r="K79" s="912"/>
      <c r="L79" s="912"/>
    </row>
    <row r="80" spans="2:12" ht="15" customHeight="1">
      <c r="B80" s="912" t="s">
        <v>1535</v>
      </c>
      <c r="C80" s="912"/>
      <c r="D80" s="912"/>
      <c r="E80" s="912"/>
      <c r="F80" s="912"/>
      <c r="G80" s="912"/>
      <c r="H80" s="912"/>
      <c r="I80" s="912"/>
      <c r="J80" s="912"/>
      <c r="K80" s="912"/>
      <c r="L80" s="912"/>
    </row>
    <row r="81" spans="2:12" ht="15" customHeight="1">
      <c r="B81" s="912" t="s">
        <v>1536</v>
      </c>
      <c r="C81" s="912"/>
      <c r="D81" s="912"/>
      <c r="E81" s="912"/>
      <c r="F81" s="912"/>
      <c r="G81" s="912"/>
      <c r="H81" s="912"/>
      <c r="I81" s="912"/>
      <c r="J81" s="912"/>
      <c r="K81" s="912"/>
      <c r="L81" s="912"/>
    </row>
    <row r="82" spans="2:12" ht="16.5">
      <c r="B82" s="430"/>
      <c r="C82" s="430"/>
      <c r="D82" s="430"/>
      <c r="E82" s="430"/>
      <c r="F82" s="430"/>
      <c r="G82" s="430"/>
      <c r="H82" s="430"/>
      <c r="I82" s="430"/>
      <c r="J82" s="430"/>
      <c r="K82" s="430"/>
      <c r="L82" s="430"/>
    </row>
    <row r="83" spans="2:12" ht="14.25" customHeight="1">
      <c r="B83" s="912" t="s">
        <v>1537</v>
      </c>
      <c r="C83" s="912"/>
      <c r="D83" s="912"/>
      <c r="E83" s="912"/>
      <c r="F83" s="912"/>
      <c r="G83" s="912"/>
      <c r="H83" s="912"/>
      <c r="I83" s="912"/>
      <c r="J83" s="912"/>
      <c r="K83" s="912"/>
      <c r="L83" s="912"/>
    </row>
    <row r="84" spans="2:12" ht="16.5">
      <c r="B84" s="912"/>
      <c r="C84" s="912"/>
      <c r="D84" s="912"/>
      <c r="E84" s="912"/>
      <c r="F84" s="912"/>
      <c r="G84" s="912"/>
      <c r="H84" s="912"/>
      <c r="I84" s="912"/>
      <c r="J84" s="912"/>
      <c r="K84" s="912"/>
      <c r="L84" s="912"/>
    </row>
    <row r="85" spans="2:12" ht="14.25" customHeight="1">
      <c r="B85" s="912" t="s">
        <v>1538</v>
      </c>
      <c r="C85" s="912"/>
      <c r="D85" s="912"/>
      <c r="E85" s="912"/>
      <c r="F85" s="912"/>
      <c r="G85" s="912"/>
      <c r="H85" s="912"/>
      <c r="I85" s="912"/>
      <c r="J85" s="912"/>
      <c r="K85" s="912"/>
      <c r="L85" s="912"/>
    </row>
    <row r="86" spans="2:12" ht="16.5">
      <c r="B86" s="912"/>
      <c r="C86" s="912"/>
      <c r="D86" s="912"/>
      <c r="E86" s="912"/>
      <c r="F86" s="912"/>
      <c r="G86" s="912"/>
      <c r="H86" s="912"/>
      <c r="I86" s="912"/>
      <c r="J86" s="912"/>
      <c r="K86" s="912"/>
      <c r="L86" s="912"/>
    </row>
    <row r="87" spans="2:12" ht="14.25" customHeight="1">
      <c r="B87" s="912" t="s">
        <v>1539</v>
      </c>
      <c r="C87" s="912"/>
      <c r="D87" s="912"/>
      <c r="E87" s="912"/>
      <c r="F87" s="912"/>
      <c r="G87" s="912"/>
      <c r="H87" s="912"/>
      <c r="I87" s="912"/>
      <c r="J87" s="912"/>
      <c r="K87" s="912"/>
      <c r="L87" s="912"/>
    </row>
    <row r="88" spans="2:12" ht="16.5">
      <c r="B88" s="912"/>
      <c r="C88" s="912"/>
      <c r="D88" s="912"/>
      <c r="E88" s="912"/>
      <c r="F88" s="912"/>
      <c r="G88" s="912"/>
      <c r="H88" s="912"/>
      <c r="I88" s="912"/>
      <c r="J88" s="912"/>
      <c r="K88" s="912"/>
      <c r="L88" s="912"/>
    </row>
    <row r="89" spans="2:12" ht="14.25" customHeight="1">
      <c r="B89" s="912" t="s">
        <v>1540</v>
      </c>
      <c r="C89" s="912"/>
      <c r="D89" s="912"/>
      <c r="E89" s="912"/>
      <c r="F89" s="912"/>
      <c r="G89" s="912"/>
      <c r="H89" s="912"/>
      <c r="I89" s="912"/>
      <c r="J89" s="912"/>
      <c r="K89" s="912"/>
      <c r="L89" s="912"/>
    </row>
    <row r="90" spans="2:12" ht="16.5">
      <c r="B90" s="912"/>
      <c r="C90" s="912"/>
      <c r="D90" s="912"/>
      <c r="E90" s="912"/>
      <c r="F90" s="912"/>
      <c r="G90" s="912"/>
      <c r="H90" s="912"/>
      <c r="I90" s="912"/>
      <c r="J90" s="912"/>
      <c r="K90" s="912"/>
      <c r="L90" s="912"/>
    </row>
    <row r="91" spans="2:12" ht="14.25" customHeight="1">
      <c r="B91" s="912" t="s">
        <v>1541</v>
      </c>
      <c r="C91" s="912"/>
      <c r="D91" s="912"/>
      <c r="E91" s="912"/>
      <c r="F91" s="912"/>
      <c r="G91" s="912"/>
      <c r="H91" s="912"/>
      <c r="I91" s="912"/>
      <c r="J91" s="912"/>
      <c r="K91" s="912"/>
      <c r="L91" s="912"/>
    </row>
    <row r="92" spans="2:12" ht="16.5">
      <c r="B92" s="912"/>
      <c r="C92" s="912"/>
      <c r="D92" s="912"/>
      <c r="E92" s="912"/>
      <c r="F92" s="912"/>
      <c r="G92" s="912"/>
      <c r="H92" s="912"/>
      <c r="I92" s="912"/>
      <c r="J92" s="912"/>
      <c r="K92" s="912"/>
      <c r="L92" s="912"/>
    </row>
    <row r="93" spans="2:12" ht="14.25" customHeight="1">
      <c r="B93" s="912" t="s">
        <v>1542</v>
      </c>
      <c r="C93" s="912"/>
      <c r="D93" s="912"/>
      <c r="E93" s="912"/>
      <c r="F93" s="912"/>
      <c r="G93" s="912"/>
      <c r="H93" s="912"/>
      <c r="I93" s="912"/>
      <c r="J93" s="912"/>
      <c r="K93" s="912"/>
      <c r="L93" s="912"/>
    </row>
    <row r="94" spans="2:12" ht="16.5">
      <c r="B94" s="912"/>
      <c r="C94" s="912"/>
      <c r="D94" s="912"/>
      <c r="E94" s="912"/>
      <c r="F94" s="912"/>
      <c r="G94" s="912"/>
      <c r="H94" s="912"/>
      <c r="I94" s="912"/>
      <c r="J94" s="912"/>
      <c r="K94" s="912"/>
      <c r="L94" s="912"/>
    </row>
    <row r="95" spans="2:12" ht="14.25" customHeight="1">
      <c r="B95" s="912" t="s">
        <v>1543</v>
      </c>
      <c r="C95" s="912"/>
      <c r="D95" s="912"/>
      <c r="E95" s="912"/>
      <c r="F95" s="912"/>
      <c r="G95" s="912"/>
      <c r="H95" s="912"/>
      <c r="I95" s="912"/>
      <c r="J95" s="912"/>
      <c r="K95" s="912"/>
      <c r="L95" s="912"/>
    </row>
    <row r="96" spans="2:12" ht="16.5">
      <c r="B96" s="912"/>
      <c r="C96" s="912"/>
      <c r="D96" s="912"/>
      <c r="E96" s="912"/>
      <c r="F96" s="912"/>
      <c r="G96" s="912"/>
      <c r="H96" s="912"/>
      <c r="I96" s="912"/>
      <c r="J96" s="912"/>
      <c r="K96" s="912"/>
      <c r="L96" s="912"/>
    </row>
    <row r="97" spans="2:12" ht="14.25" customHeight="1">
      <c r="B97" s="912" t="s">
        <v>1544</v>
      </c>
      <c r="C97" s="912"/>
      <c r="D97" s="912"/>
      <c r="E97" s="912"/>
      <c r="F97" s="912"/>
      <c r="G97" s="912"/>
      <c r="H97" s="912"/>
      <c r="I97" s="912"/>
      <c r="J97" s="912"/>
      <c r="K97" s="912"/>
      <c r="L97" s="912"/>
    </row>
    <row r="98" spans="2:12" ht="16.5">
      <c r="B98" s="912"/>
      <c r="C98" s="912"/>
      <c r="D98" s="912"/>
      <c r="E98" s="912"/>
      <c r="F98" s="912"/>
      <c r="G98" s="912"/>
      <c r="H98" s="912"/>
      <c r="I98" s="912"/>
      <c r="J98" s="912"/>
      <c r="K98" s="912"/>
      <c r="L98" s="912"/>
    </row>
    <row r="99" spans="2:12" ht="14.25" customHeight="1">
      <c r="B99" s="912" t="s">
        <v>1545</v>
      </c>
      <c r="C99" s="912"/>
      <c r="D99" s="912"/>
      <c r="E99" s="912"/>
      <c r="F99" s="912"/>
      <c r="G99" s="912"/>
      <c r="H99" s="912"/>
      <c r="I99" s="912"/>
      <c r="J99" s="912"/>
      <c r="K99" s="912"/>
      <c r="L99" s="912"/>
    </row>
  </sheetData>
  <mergeCells count="72">
    <mergeCell ref="B34:L34"/>
    <mergeCell ref="B36:L36"/>
    <mergeCell ref="B95:L95"/>
    <mergeCell ref="B97:L97"/>
    <mergeCell ref="B91:L91"/>
    <mergeCell ref="B83:L83"/>
    <mergeCell ref="B71:L71"/>
    <mergeCell ref="B72:L72"/>
    <mergeCell ref="B76:L76"/>
    <mergeCell ref="B85:L85"/>
    <mergeCell ref="B92:L92"/>
    <mergeCell ref="B93:L93"/>
    <mergeCell ref="B80:L80"/>
    <mergeCell ref="B74:L74"/>
    <mergeCell ref="B75:L75"/>
    <mergeCell ref="B77:L77"/>
    <mergeCell ref="B98:L98"/>
    <mergeCell ref="B99:L99"/>
    <mergeCell ref="B81:L81"/>
    <mergeCell ref="B96:L96"/>
    <mergeCell ref="B84:L84"/>
    <mergeCell ref="B86:L86"/>
    <mergeCell ref="B94:L94"/>
    <mergeCell ref="B87:L87"/>
    <mergeCell ref="B88:L88"/>
    <mergeCell ref="B89:L89"/>
    <mergeCell ref="B90:L90"/>
    <mergeCell ref="B78:L78"/>
    <mergeCell ref="B79:L79"/>
    <mergeCell ref="B70:L70"/>
    <mergeCell ref="B59:L59"/>
    <mergeCell ref="B60:L60"/>
    <mergeCell ref="B61:L61"/>
    <mergeCell ref="B62:L62"/>
    <mergeCell ref="B63:L63"/>
    <mergeCell ref="B64:L64"/>
    <mergeCell ref="B65:L65"/>
    <mergeCell ref="B66:L66"/>
    <mergeCell ref="B67:L67"/>
    <mergeCell ref="B68:L68"/>
    <mergeCell ref="B69:L69"/>
    <mergeCell ref="B58:L58"/>
    <mergeCell ref="B47:L47"/>
    <mergeCell ref="B48:L48"/>
    <mergeCell ref="B49:L49"/>
    <mergeCell ref="B50:L50"/>
    <mergeCell ref="B51:L51"/>
    <mergeCell ref="B52:L52"/>
    <mergeCell ref="B53:L53"/>
    <mergeCell ref="B54:L54"/>
    <mergeCell ref="B55:L55"/>
    <mergeCell ref="B56:L56"/>
    <mergeCell ref="B57:L57"/>
    <mergeCell ref="B46:L46"/>
    <mergeCell ref="B35:L35"/>
    <mergeCell ref="B37:L37"/>
    <mergeCell ref="B38:L38"/>
    <mergeCell ref="B39:L39"/>
    <mergeCell ref="B40:L40"/>
    <mergeCell ref="B41:L41"/>
    <mergeCell ref="B42:L42"/>
    <mergeCell ref="B43:L43"/>
    <mergeCell ref="B44:L44"/>
    <mergeCell ref="B45:L45"/>
    <mergeCell ref="B32:L32"/>
    <mergeCell ref="C2:I11"/>
    <mergeCell ref="B27:L27"/>
    <mergeCell ref="B29:L29"/>
    <mergeCell ref="B30:L30"/>
    <mergeCell ref="B22:L22"/>
    <mergeCell ref="B24:L24"/>
    <mergeCell ref="B26:L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00B050"/>
  </sheetPr>
  <dimension ref="A1:O57"/>
  <sheetViews>
    <sheetView showGridLines="0" tabSelected="1" zoomScale="55" zoomScaleNormal="55" workbookViewId="0">
      <selection activeCell="H18" sqref="H18"/>
    </sheetView>
  </sheetViews>
  <sheetFormatPr defaultColWidth="0" defaultRowHeight="15"/>
  <cols>
    <col min="1" max="15" width="11.42578125" customWidth="1"/>
    <col min="16" max="16384" width="11.42578125" hidden="1"/>
  </cols>
  <sheetData>
    <row r="1" ht="4.5" customHeight="1"/>
    <row r="17" spans="3:8" ht="15.75" thickBot="1"/>
    <row r="18" spans="3:8" ht="21.75" thickBot="1">
      <c r="H18" s="258">
        <v>2020</v>
      </c>
    </row>
    <row r="23" spans="3:8">
      <c r="C23" s="261"/>
      <c r="D23" s="261"/>
      <c r="E23" s="261"/>
      <c r="F23" s="261"/>
      <c r="G23" s="261"/>
    </row>
    <row r="24" spans="3:8">
      <c r="C24" s="261"/>
      <c r="D24" s="261"/>
      <c r="E24" s="261"/>
      <c r="F24" s="261"/>
      <c r="G24" s="261"/>
    </row>
    <row r="25" spans="3:8">
      <c r="C25" s="261"/>
      <c r="D25" s="261"/>
      <c r="E25" s="261"/>
      <c r="F25" s="261"/>
      <c r="G25" s="261"/>
    </row>
    <row r="26" spans="3:8">
      <c r="C26" s="261"/>
      <c r="D26" s="261"/>
      <c r="E26" s="261"/>
      <c r="F26" s="261"/>
      <c r="G26" s="261"/>
    </row>
    <row r="27" spans="3:8">
      <c r="C27" s="261"/>
      <c r="D27" s="261"/>
      <c r="E27" s="261"/>
      <c r="F27" s="261"/>
      <c r="G27" s="261"/>
    </row>
    <row r="28" spans="3:8">
      <c r="C28" s="261"/>
      <c r="D28" s="261"/>
      <c r="E28" s="261"/>
      <c r="F28" s="261"/>
      <c r="G28" s="261"/>
    </row>
    <row r="29" spans="3:8">
      <c r="C29" s="261"/>
      <c r="D29" s="261"/>
      <c r="E29" s="261"/>
      <c r="F29" s="261"/>
      <c r="G29" s="261"/>
    </row>
    <row r="30" spans="3:8">
      <c r="C30" s="261"/>
      <c r="D30" s="261"/>
      <c r="E30" s="261"/>
      <c r="F30" s="261"/>
      <c r="G30" s="261"/>
    </row>
    <row r="31" spans="3:8">
      <c r="C31" s="261"/>
      <c r="D31" s="261"/>
      <c r="E31" s="261"/>
      <c r="F31" s="261"/>
      <c r="G31" s="261"/>
    </row>
    <row r="32" spans="3:8">
      <c r="C32" s="261"/>
      <c r="D32" s="261"/>
      <c r="E32" s="261"/>
      <c r="F32" s="261"/>
      <c r="G32" s="261"/>
    </row>
    <row r="33" spans="1:11">
      <c r="C33" s="261"/>
      <c r="D33" s="261"/>
      <c r="E33" s="261"/>
      <c r="F33" s="261"/>
      <c r="G33" s="261"/>
    </row>
    <row r="34" spans="1:11">
      <c r="C34" s="261"/>
      <c r="D34" s="261"/>
      <c r="E34" s="261"/>
      <c r="F34" s="261"/>
      <c r="G34" s="261"/>
    </row>
    <row r="35" spans="1:11">
      <c r="C35" s="261"/>
      <c r="D35" s="261"/>
      <c r="E35" s="261"/>
      <c r="F35" s="261"/>
      <c r="G35" s="261"/>
    </row>
    <row r="36" spans="1:11">
      <c r="C36" s="261"/>
      <c r="D36" s="261"/>
      <c r="E36" s="261"/>
      <c r="F36" s="261"/>
      <c r="G36" s="261"/>
    </row>
    <row r="41" spans="1:11">
      <c r="A41" s="2"/>
      <c r="B41" s="2"/>
      <c r="C41" s="2"/>
      <c r="D41" s="2"/>
      <c r="E41" s="2"/>
      <c r="F41" s="2"/>
      <c r="G41" s="2"/>
      <c r="H41" s="2"/>
      <c r="I41" s="2"/>
      <c r="J41" s="2"/>
      <c r="K41" s="2"/>
    </row>
    <row r="42" spans="1:11">
      <c r="A42" s="2"/>
      <c r="B42" s="2"/>
      <c r="C42" s="2"/>
      <c r="D42" s="2"/>
      <c r="E42" s="2"/>
      <c r="F42" s="2"/>
      <c r="G42" s="2"/>
      <c r="H42" s="2"/>
      <c r="I42" s="2"/>
      <c r="J42" s="2"/>
      <c r="K42" s="2"/>
    </row>
    <row r="57" hidden="1"/>
  </sheetData>
  <sheetProtection autoFilter="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84B65-88F5-478A-9605-ECF0A47C7300}">
  <sheetPr>
    <tabColor rgb="FF002060"/>
  </sheetPr>
  <dimension ref="A1:CC480"/>
  <sheetViews>
    <sheetView showGridLines="0" zoomScale="55" zoomScaleNormal="55" workbookViewId="0">
      <pane xSplit="2" ySplit="11" topLeftCell="E148" activePane="bottomRight" state="frozen"/>
      <selection pane="bottomRight" activeCell="P8" sqref="P8"/>
      <selection pane="bottomLeft"/>
      <selection pane="topRight"/>
    </sheetView>
  </sheetViews>
  <sheetFormatPr defaultColWidth="0" defaultRowHeight="15" customHeight="1"/>
  <cols>
    <col min="1" max="1" width="0.7109375" style="29" customWidth="1"/>
    <col min="2" max="2" width="4.7109375" style="29" customWidth="1"/>
    <col min="3" max="3" width="17.85546875" style="29" customWidth="1"/>
    <col min="4" max="4" width="26.7109375" style="29" customWidth="1"/>
    <col min="5" max="5" width="17.5703125" style="29" customWidth="1"/>
    <col min="6" max="6" width="35.140625" style="29" customWidth="1"/>
    <col min="7" max="7" width="22.140625" style="29" customWidth="1"/>
    <col min="8" max="9" width="34.42578125" style="29" customWidth="1"/>
    <col min="10" max="11" width="28.42578125" style="29" customWidth="1"/>
    <col min="12" max="12" width="21.42578125" style="29" customWidth="1"/>
    <col min="13" max="13" width="22.140625" style="29" customWidth="1"/>
    <col min="14" max="14" width="18.5703125" style="29" customWidth="1"/>
    <col min="15" max="15" width="24" style="29" customWidth="1"/>
    <col min="16" max="16" width="22.85546875" style="29" customWidth="1"/>
    <col min="17" max="43" width="5.7109375" style="29" customWidth="1"/>
    <col min="44" max="44" width="8" style="29" customWidth="1"/>
    <col min="45" max="51" width="5.7109375" style="29" customWidth="1"/>
    <col min="52" max="52" width="8.7109375" style="29" customWidth="1"/>
    <col min="53" max="55" width="5.7109375" style="29" customWidth="1"/>
    <col min="56" max="56" width="7" style="29" customWidth="1"/>
    <col min="57" max="63" width="5.7109375" style="29" customWidth="1"/>
    <col min="64" max="64" width="7.28515625" style="29" customWidth="1"/>
    <col min="65" max="66" width="4.28515625" style="29" customWidth="1"/>
    <col min="67" max="67" width="2.42578125" style="29" customWidth="1"/>
    <col min="68" max="70" width="12" style="431" customWidth="1"/>
    <col min="71" max="71" width="18.28515625" style="431" customWidth="1"/>
    <col min="72" max="72" width="21.28515625" style="431" customWidth="1"/>
    <col min="73" max="73" width="20.5703125" style="431" customWidth="1"/>
    <col min="74" max="79" width="18.28515625" style="431" customWidth="1"/>
    <col min="80" max="80" width="11" style="29" customWidth="1"/>
    <col min="81" max="81" width="0" style="29" hidden="1" customWidth="1"/>
    <col min="82" max="16384" width="12.5703125" style="29" hidden="1"/>
  </cols>
  <sheetData>
    <row r="1" spans="2:79" ht="3" customHeight="1" thickBot="1">
      <c r="B1" s="30"/>
      <c r="C1" s="30"/>
      <c r="D1" s="30"/>
    </row>
    <row r="2" spans="2:79" ht="15.75" customHeight="1">
      <c r="B2" s="674"/>
      <c r="C2" s="675"/>
      <c r="D2" s="676"/>
      <c r="E2" s="674"/>
      <c r="F2" s="676"/>
      <c r="G2" s="680" t="s">
        <v>31</v>
      </c>
      <c r="H2" s="681"/>
      <c r="I2" s="681"/>
      <c r="J2" s="681"/>
      <c r="K2" s="681"/>
      <c r="L2" s="681"/>
      <c r="M2" s="681"/>
      <c r="N2" s="681"/>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c r="AO2" s="681"/>
      <c r="AP2" s="681"/>
      <c r="AQ2" s="681"/>
      <c r="AR2" s="681"/>
      <c r="AS2" s="681"/>
      <c r="AT2" s="681"/>
      <c r="AU2" s="681"/>
      <c r="AV2" s="681"/>
      <c r="AW2" s="681"/>
      <c r="AX2" s="681"/>
      <c r="AY2" s="681"/>
      <c r="AZ2" s="681"/>
      <c r="BA2" s="681"/>
      <c r="BB2" s="681"/>
      <c r="BC2" s="681"/>
      <c r="BD2" s="681"/>
      <c r="BE2" s="681"/>
      <c r="BF2" s="681"/>
      <c r="BG2" s="681"/>
      <c r="BH2" s="681"/>
      <c r="BI2" s="681"/>
      <c r="BJ2" s="681"/>
      <c r="BK2" s="681"/>
      <c r="BL2" s="681"/>
      <c r="BM2" s="681"/>
      <c r="BN2" s="681"/>
      <c r="BO2" s="682"/>
      <c r="BP2" s="686" t="s">
        <v>32</v>
      </c>
      <c r="BQ2" s="687"/>
      <c r="BR2" s="687"/>
      <c r="BS2" s="687"/>
      <c r="BT2" s="687"/>
      <c r="BU2" s="687"/>
      <c r="BV2" s="687"/>
      <c r="BW2" s="687"/>
      <c r="BX2" s="687"/>
      <c r="BY2" s="687"/>
      <c r="BZ2" s="687"/>
      <c r="CA2" s="688"/>
    </row>
    <row r="3" spans="2:79" ht="23.25" customHeight="1">
      <c r="B3" s="677"/>
      <c r="C3" s="678"/>
      <c r="D3" s="679"/>
      <c r="E3" s="677"/>
      <c r="F3" s="679"/>
      <c r="G3" s="683"/>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4"/>
      <c r="AY3" s="684"/>
      <c r="AZ3" s="684"/>
      <c r="BA3" s="684"/>
      <c r="BB3" s="684"/>
      <c r="BC3" s="684"/>
      <c r="BD3" s="684"/>
      <c r="BE3" s="684"/>
      <c r="BF3" s="684"/>
      <c r="BG3" s="684"/>
      <c r="BH3" s="684"/>
      <c r="BI3" s="684"/>
      <c r="BJ3" s="684"/>
      <c r="BK3" s="684"/>
      <c r="BL3" s="684"/>
      <c r="BM3" s="684"/>
      <c r="BN3" s="684"/>
      <c r="BO3" s="685"/>
      <c r="BP3" s="689"/>
      <c r="BQ3" s="690"/>
      <c r="BR3" s="690"/>
      <c r="BS3" s="690"/>
      <c r="BT3" s="690"/>
      <c r="BU3" s="690"/>
      <c r="BV3" s="690"/>
      <c r="BW3" s="690"/>
      <c r="BX3" s="690"/>
      <c r="BY3" s="690"/>
      <c r="BZ3" s="690"/>
      <c r="CA3" s="691"/>
    </row>
    <row r="4" spans="2:79" ht="23.25" customHeight="1" thickBot="1">
      <c r="B4" s="677"/>
      <c r="C4" s="678"/>
      <c r="D4" s="679"/>
      <c r="E4" s="677"/>
      <c r="F4" s="679"/>
      <c r="G4" s="683"/>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N4" s="684"/>
      <c r="BO4" s="685"/>
      <c r="BP4" s="689"/>
      <c r="BQ4" s="690"/>
      <c r="BR4" s="690"/>
      <c r="BS4" s="690"/>
      <c r="BT4" s="690"/>
      <c r="BU4" s="690"/>
      <c r="BV4" s="690"/>
      <c r="BW4" s="690"/>
      <c r="BX4" s="690"/>
      <c r="BY4" s="690"/>
      <c r="BZ4" s="690"/>
      <c r="CA4" s="691"/>
    </row>
    <row r="5" spans="2:79" ht="20.25" customHeight="1" thickBot="1">
      <c r="B5" s="692" t="s">
        <v>33</v>
      </c>
      <c r="C5" s="693"/>
      <c r="D5" s="693"/>
      <c r="E5" s="693"/>
      <c r="F5" s="693"/>
      <c r="G5" s="693"/>
      <c r="H5" s="693"/>
      <c r="I5" s="693"/>
      <c r="J5" s="693"/>
      <c r="K5" s="693"/>
      <c r="L5" s="693"/>
      <c r="M5" s="693"/>
      <c r="N5" s="693"/>
      <c r="O5" s="693"/>
      <c r="P5" s="694"/>
      <c r="Q5" s="695" t="s">
        <v>34</v>
      </c>
      <c r="R5" s="696"/>
      <c r="S5" s="696"/>
      <c r="T5" s="696"/>
      <c r="U5" s="660" t="s">
        <v>35</v>
      </c>
      <c r="V5" s="660"/>
      <c r="W5" s="660"/>
      <c r="X5" s="660"/>
      <c r="Y5" s="696" t="s">
        <v>36</v>
      </c>
      <c r="Z5" s="696"/>
      <c r="AA5" s="696"/>
      <c r="AB5" s="696"/>
      <c r="AC5" s="660" t="s">
        <v>37</v>
      </c>
      <c r="AD5" s="660"/>
      <c r="AE5" s="660"/>
      <c r="AF5" s="660"/>
      <c r="AG5" s="673" t="s">
        <v>38</v>
      </c>
      <c r="AH5" s="915"/>
      <c r="AI5" s="915"/>
      <c r="AJ5" s="915"/>
      <c r="AK5" s="660" t="s">
        <v>39</v>
      </c>
      <c r="AL5" s="916"/>
      <c r="AM5" s="916"/>
      <c r="AN5" s="916"/>
      <c r="AO5" s="673" t="s">
        <v>40</v>
      </c>
      <c r="AP5" s="915"/>
      <c r="AQ5" s="915"/>
      <c r="AR5" s="915"/>
      <c r="AS5" s="660" t="s">
        <v>41</v>
      </c>
      <c r="AT5" s="916"/>
      <c r="AU5" s="916"/>
      <c r="AV5" s="916"/>
      <c r="AW5" s="673" t="s">
        <v>42</v>
      </c>
      <c r="AX5" s="915"/>
      <c r="AY5" s="915"/>
      <c r="AZ5" s="915"/>
      <c r="BA5" s="660" t="s">
        <v>43</v>
      </c>
      <c r="BB5" s="916"/>
      <c r="BC5" s="916"/>
      <c r="BD5" s="916"/>
      <c r="BE5" s="673" t="s">
        <v>44</v>
      </c>
      <c r="BF5" s="915"/>
      <c r="BG5" s="915"/>
      <c r="BH5" s="915"/>
      <c r="BI5" s="660" t="s">
        <v>45</v>
      </c>
      <c r="BJ5" s="916"/>
      <c r="BK5" s="916"/>
      <c r="BL5" s="916"/>
      <c r="BM5" s="917"/>
      <c r="BN5" s="917"/>
      <c r="BO5" s="918"/>
      <c r="BP5" s="661" t="s">
        <v>46</v>
      </c>
      <c r="BQ5" s="662"/>
      <c r="BR5" s="662"/>
      <c r="BS5" s="662"/>
      <c r="BT5" s="662"/>
      <c r="BU5" s="662"/>
      <c r="BV5" s="662"/>
      <c r="BW5" s="662"/>
      <c r="BX5" s="662"/>
      <c r="BY5" s="662"/>
      <c r="BZ5" s="662"/>
      <c r="CA5" s="662"/>
    </row>
    <row r="6" spans="2:79" ht="3.75" customHeight="1" thickBot="1">
      <c r="B6" s="663"/>
      <c r="C6" s="664"/>
      <c r="D6" s="664"/>
      <c r="E6" s="664"/>
      <c r="F6" s="664"/>
      <c r="G6" s="664"/>
      <c r="H6" s="664"/>
      <c r="I6" s="664"/>
      <c r="J6" s="664"/>
      <c r="K6" s="664"/>
      <c r="L6" s="664"/>
      <c r="M6" s="664"/>
      <c r="N6" s="664"/>
      <c r="O6" s="664"/>
      <c r="P6" s="665"/>
      <c r="Q6" s="666"/>
      <c r="R6" s="667"/>
      <c r="S6" s="667"/>
      <c r="T6" s="667"/>
      <c r="U6" s="667"/>
      <c r="V6" s="667"/>
      <c r="W6" s="667"/>
      <c r="X6" s="667"/>
      <c r="Y6" s="667"/>
      <c r="Z6" s="667"/>
      <c r="AA6" s="667"/>
      <c r="AB6" s="667"/>
      <c r="AC6" s="667"/>
      <c r="AD6" s="667"/>
      <c r="AE6" s="667"/>
      <c r="AF6" s="667"/>
      <c r="AG6" s="667"/>
      <c r="AH6" s="667"/>
      <c r="AI6" s="667"/>
      <c r="AJ6" s="667"/>
      <c r="AK6" s="667"/>
      <c r="AL6" s="667"/>
      <c r="AM6" s="667"/>
      <c r="AN6" s="667"/>
      <c r="AO6" s="667"/>
      <c r="AP6" s="667"/>
      <c r="AQ6" s="667"/>
      <c r="AR6" s="667"/>
      <c r="AS6" s="667"/>
      <c r="AT6" s="667"/>
      <c r="AU6" s="667"/>
      <c r="AV6" s="667"/>
      <c r="AW6" s="667"/>
      <c r="AX6" s="667"/>
      <c r="AY6" s="667"/>
      <c r="AZ6" s="667"/>
      <c r="BA6" s="667"/>
      <c r="BB6" s="667"/>
      <c r="BC6" s="667"/>
      <c r="BD6" s="667"/>
      <c r="BE6" s="667"/>
      <c r="BF6" s="667"/>
      <c r="BG6" s="667"/>
      <c r="BH6" s="667"/>
      <c r="BI6" s="667"/>
      <c r="BJ6" s="667"/>
      <c r="BK6" s="667"/>
      <c r="BL6" s="667"/>
      <c r="BM6" s="668"/>
      <c r="BN6" s="668"/>
      <c r="BO6" s="669"/>
      <c r="BP6" s="670"/>
      <c r="BQ6" s="671"/>
      <c r="BR6" s="671"/>
      <c r="BS6" s="671"/>
      <c r="BT6" s="671"/>
      <c r="BU6" s="671"/>
      <c r="BV6" s="671"/>
      <c r="BW6" s="671"/>
      <c r="BX6" s="671"/>
      <c r="BY6" s="671"/>
      <c r="BZ6" s="671"/>
      <c r="CA6" s="672"/>
    </row>
    <row r="7" spans="2:79" ht="31.5" customHeight="1" thickBot="1">
      <c r="B7" s="656" t="str">
        <f>IF(E7&gt;1,"Revisar los pesos porcentuales, el Plan suma más del 100%","Con lo formulado a la fecha, el total del Plan suma "&amp;E7*100&amp;"%")</f>
        <v>Con lo formulado a la fecha, el total del Plan suma 100%</v>
      </c>
      <c r="C7" s="657"/>
      <c r="D7" s="31" t="s">
        <v>47</v>
      </c>
      <c r="E7" s="32">
        <f>SUM(I7,L7,N7,P7)</f>
        <v>1</v>
      </c>
      <c r="F7" s="31" t="s">
        <v>48</v>
      </c>
      <c r="G7" s="35">
        <v>0.95</v>
      </c>
      <c r="H7" s="38" t="s">
        <v>49</v>
      </c>
      <c r="I7" s="386">
        <f>SUM(O12,O14,O16,O18,O20,O22,O24,O26,O28,O30,O32)</f>
        <v>0.25000000000000006</v>
      </c>
      <c r="J7" s="658" t="s">
        <v>50</v>
      </c>
      <c r="K7" s="659"/>
      <c r="L7" s="40">
        <f>SUM(O34,O36,O38,O40,O42,O44,O46,O48,O50,O52,O54,O56,O58,O60,O62,O64,O66,O68,O70,O72,O74,O76,O78,O80,O82,O84,O86,O88)</f>
        <v>0.24999999999999992</v>
      </c>
      <c r="M7" s="41" t="s">
        <v>51</v>
      </c>
      <c r="N7" s="42">
        <f>SUM(O90,O92,O94,O96,O98,O100,O102,O104,O106,O108,O110,O112,O114,O116,O118,O120,O122,O124,O126,O128,O130,O132,O134,O136,O138,O140,O142,O144,O146,O148)</f>
        <v>0.24999999999999997</v>
      </c>
      <c r="O7" s="44" t="s">
        <v>52</v>
      </c>
      <c r="P7" s="43">
        <f>SUM(O150,O152,O154)</f>
        <v>0.25</v>
      </c>
      <c r="Q7" s="653" t="s">
        <v>53</v>
      </c>
      <c r="R7" s="648" t="s">
        <v>54</v>
      </c>
      <c r="S7" s="648" t="s">
        <v>55</v>
      </c>
      <c r="T7" s="650" t="s">
        <v>56</v>
      </c>
      <c r="U7" s="635" t="s">
        <v>53</v>
      </c>
      <c r="V7" s="618" t="s">
        <v>54</v>
      </c>
      <c r="W7" s="618" t="s">
        <v>55</v>
      </c>
      <c r="X7" s="638" t="s">
        <v>56</v>
      </c>
      <c r="Y7" s="653" t="s">
        <v>53</v>
      </c>
      <c r="Z7" s="648" t="s">
        <v>54</v>
      </c>
      <c r="AA7" s="648" t="s">
        <v>55</v>
      </c>
      <c r="AB7" s="650" t="s">
        <v>56</v>
      </c>
      <c r="AC7" s="635" t="s">
        <v>53</v>
      </c>
      <c r="AD7" s="618" t="s">
        <v>54</v>
      </c>
      <c r="AE7" s="618" t="s">
        <v>55</v>
      </c>
      <c r="AF7" s="638" t="s">
        <v>56</v>
      </c>
      <c r="AG7" s="641" t="s">
        <v>53</v>
      </c>
      <c r="AH7" s="644" t="s">
        <v>54</v>
      </c>
      <c r="AI7" s="644" t="s">
        <v>55</v>
      </c>
      <c r="AJ7" s="645" t="s">
        <v>56</v>
      </c>
      <c r="AK7" s="635" t="s">
        <v>53</v>
      </c>
      <c r="AL7" s="618" t="s">
        <v>54</v>
      </c>
      <c r="AM7" s="618" t="s">
        <v>55</v>
      </c>
      <c r="AN7" s="638" t="s">
        <v>56</v>
      </c>
      <c r="AO7" s="641" t="s">
        <v>53</v>
      </c>
      <c r="AP7" s="644" t="s">
        <v>54</v>
      </c>
      <c r="AQ7" s="644" t="s">
        <v>55</v>
      </c>
      <c r="AR7" s="645" t="s">
        <v>56</v>
      </c>
      <c r="AS7" s="635" t="s">
        <v>53</v>
      </c>
      <c r="AT7" s="618" t="s">
        <v>54</v>
      </c>
      <c r="AU7" s="618" t="s">
        <v>55</v>
      </c>
      <c r="AV7" s="618" t="s">
        <v>56</v>
      </c>
      <c r="AW7" s="632" t="s">
        <v>53</v>
      </c>
      <c r="AX7" s="632" t="s">
        <v>54</v>
      </c>
      <c r="AY7" s="632" t="s">
        <v>55</v>
      </c>
      <c r="AZ7" s="632" t="s">
        <v>56</v>
      </c>
      <c r="BA7" s="618" t="s">
        <v>53</v>
      </c>
      <c r="BB7" s="618" t="s">
        <v>54</v>
      </c>
      <c r="BC7" s="618" t="s">
        <v>55</v>
      </c>
      <c r="BD7" s="618" t="s">
        <v>56</v>
      </c>
      <c r="BE7" s="632" t="s">
        <v>53</v>
      </c>
      <c r="BF7" s="632" t="s">
        <v>54</v>
      </c>
      <c r="BG7" s="632" t="s">
        <v>55</v>
      </c>
      <c r="BH7" s="632" t="s">
        <v>56</v>
      </c>
      <c r="BI7" s="618" t="s">
        <v>53</v>
      </c>
      <c r="BJ7" s="618" t="s">
        <v>54</v>
      </c>
      <c r="BK7" s="618" t="s">
        <v>55</v>
      </c>
      <c r="BL7" s="618" t="s">
        <v>56</v>
      </c>
      <c r="BM7" s="621" t="s">
        <v>54</v>
      </c>
      <c r="BN7" s="624" t="s">
        <v>55</v>
      </c>
      <c r="BO7" s="627" t="s">
        <v>56</v>
      </c>
      <c r="BP7" s="630" t="s">
        <v>57</v>
      </c>
      <c r="BQ7" s="602"/>
      <c r="BR7" s="603"/>
      <c r="BS7" s="601" t="s">
        <v>58</v>
      </c>
      <c r="BT7" s="602"/>
      <c r="BU7" s="603"/>
      <c r="BV7" s="601" t="s">
        <v>59</v>
      </c>
      <c r="BW7" s="602"/>
      <c r="BX7" s="603"/>
      <c r="BY7" s="601" t="s">
        <v>60</v>
      </c>
      <c r="BZ7" s="602"/>
      <c r="CA7" s="607"/>
    </row>
    <row r="8" spans="2:79" ht="29.25" customHeight="1" thickBot="1">
      <c r="B8" s="656"/>
      <c r="C8" s="657"/>
      <c r="D8" s="609" t="s">
        <v>61</v>
      </c>
      <c r="E8" s="610"/>
      <c r="F8" s="611">
        <f>SUM(I8,L8,N8,P8)</f>
        <v>0.5075121753246753</v>
      </c>
      <c r="G8" s="612"/>
      <c r="H8" s="36" t="s">
        <v>62</v>
      </c>
      <c r="I8" s="39">
        <f>SUM(O13,O15,O17,O19,O21,O23,O25,O27,O29,O31,O33)</f>
        <v>0.11318181818181819</v>
      </c>
      <c r="J8" s="613" t="s">
        <v>63</v>
      </c>
      <c r="K8" s="614"/>
      <c r="L8" s="37">
        <f>SUM(O35,O37,O39,O41,O43,O45,O47,O49,O51,O53,O55,O57,O59,O61,O63,O65,O67,O69,O71,O73,O75,O77,O79,O81,O83,O85,O87,O89)</f>
        <v>0.12658035714285712</v>
      </c>
      <c r="M8" s="432" t="s">
        <v>64</v>
      </c>
      <c r="N8" s="37">
        <f>SUM(O91,O93,O95,O97,O99,O101,O103,O105,O107,O109,O111,O113,O115,O117,O119,O121,O123,O125,O127,O129,O131,O133,O135,O137,O139,O141,O143,O145,O147,O149)</f>
        <v>0.10108333333333332</v>
      </c>
      <c r="O8" s="44" t="s">
        <v>65</v>
      </c>
      <c r="P8" s="39">
        <f>SUM(O151,O153,O155)</f>
        <v>0.16666666666666666</v>
      </c>
      <c r="Q8" s="654"/>
      <c r="R8" s="625"/>
      <c r="S8" s="625"/>
      <c r="T8" s="651"/>
      <c r="U8" s="636"/>
      <c r="V8" s="619"/>
      <c r="W8" s="619"/>
      <c r="X8" s="639"/>
      <c r="Y8" s="654"/>
      <c r="Z8" s="625"/>
      <c r="AA8" s="625"/>
      <c r="AB8" s="651"/>
      <c r="AC8" s="636"/>
      <c r="AD8" s="619"/>
      <c r="AE8" s="619"/>
      <c r="AF8" s="639"/>
      <c r="AG8" s="642"/>
      <c r="AH8" s="633"/>
      <c r="AI8" s="633"/>
      <c r="AJ8" s="646"/>
      <c r="AK8" s="636"/>
      <c r="AL8" s="619"/>
      <c r="AM8" s="619"/>
      <c r="AN8" s="639"/>
      <c r="AO8" s="642"/>
      <c r="AP8" s="633"/>
      <c r="AQ8" s="633"/>
      <c r="AR8" s="646"/>
      <c r="AS8" s="636"/>
      <c r="AT8" s="619"/>
      <c r="AU8" s="619"/>
      <c r="AV8" s="619"/>
      <c r="AW8" s="633"/>
      <c r="AX8" s="633"/>
      <c r="AY8" s="633"/>
      <c r="AZ8" s="633"/>
      <c r="BA8" s="619"/>
      <c r="BB8" s="619"/>
      <c r="BC8" s="619"/>
      <c r="BD8" s="619"/>
      <c r="BE8" s="633"/>
      <c r="BF8" s="633"/>
      <c r="BG8" s="633"/>
      <c r="BH8" s="633"/>
      <c r="BI8" s="619"/>
      <c r="BJ8" s="619"/>
      <c r="BK8" s="619"/>
      <c r="BL8" s="619"/>
      <c r="BM8" s="622"/>
      <c r="BN8" s="625"/>
      <c r="BO8" s="628"/>
      <c r="BP8" s="631"/>
      <c r="BQ8" s="605"/>
      <c r="BR8" s="606"/>
      <c r="BS8" s="604"/>
      <c r="BT8" s="605"/>
      <c r="BU8" s="606"/>
      <c r="BV8" s="604"/>
      <c r="BW8" s="605"/>
      <c r="BX8" s="606"/>
      <c r="BY8" s="604"/>
      <c r="BZ8" s="605"/>
      <c r="CA8" s="608"/>
    </row>
    <row r="9" spans="2:79" ht="6" customHeight="1" thickBot="1">
      <c r="B9" s="615"/>
      <c r="C9" s="616"/>
      <c r="D9" s="616"/>
      <c r="E9" s="616"/>
      <c r="F9" s="616"/>
      <c r="G9" s="616"/>
      <c r="H9" s="616"/>
      <c r="I9" s="616"/>
      <c r="J9" s="616"/>
      <c r="K9" s="616"/>
      <c r="L9" s="616"/>
      <c r="M9" s="616"/>
      <c r="N9" s="616"/>
      <c r="O9" s="616"/>
      <c r="P9" s="616"/>
      <c r="Q9" s="654"/>
      <c r="R9" s="625"/>
      <c r="S9" s="625"/>
      <c r="T9" s="651"/>
      <c r="U9" s="636"/>
      <c r="V9" s="619"/>
      <c r="W9" s="619"/>
      <c r="X9" s="639"/>
      <c r="Y9" s="654"/>
      <c r="Z9" s="625"/>
      <c r="AA9" s="625"/>
      <c r="AB9" s="651"/>
      <c r="AC9" s="636"/>
      <c r="AD9" s="619"/>
      <c r="AE9" s="619"/>
      <c r="AF9" s="639"/>
      <c r="AG9" s="642"/>
      <c r="AH9" s="633"/>
      <c r="AI9" s="633"/>
      <c r="AJ9" s="646"/>
      <c r="AK9" s="636"/>
      <c r="AL9" s="619"/>
      <c r="AM9" s="619"/>
      <c r="AN9" s="639"/>
      <c r="AO9" s="642"/>
      <c r="AP9" s="633"/>
      <c r="AQ9" s="633"/>
      <c r="AR9" s="646"/>
      <c r="AS9" s="636"/>
      <c r="AT9" s="619"/>
      <c r="AU9" s="619"/>
      <c r="AV9" s="619"/>
      <c r="AW9" s="633"/>
      <c r="AX9" s="633"/>
      <c r="AY9" s="633"/>
      <c r="AZ9" s="633"/>
      <c r="BA9" s="619"/>
      <c r="BB9" s="619"/>
      <c r="BC9" s="619"/>
      <c r="BD9" s="619"/>
      <c r="BE9" s="633"/>
      <c r="BF9" s="633"/>
      <c r="BG9" s="633"/>
      <c r="BH9" s="633"/>
      <c r="BI9" s="619"/>
      <c r="BJ9" s="619"/>
      <c r="BK9" s="619"/>
      <c r="BL9" s="619"/>
      <c r="BM9" s="622"/>
      <c r="BN9" s="625"/>
      <c r="BO9" s="628"/>
      <c r="BP9" s="631"/>
      <c r="BQ9" s="605"/>
      <c r="BR9" s="606"/>
      <c r="BS9" s="604"/>
      <c r="BT9" s="605"/>
      <c r="BU9" s="606"/>
      <c r="BV9" s="604"/>
      <c r="BW9" s="605"/>
      <c r="BX9" s="606"/>
      <c r="BY9" s="604"/>
      <c r="BZ9" s="605"/>
      <c r="CA9" s="608"/>
    </row>
    <row r="10" spans="2:79" ht="15" customHeight="1">
      <c r="B10" s="617" t="s">
        <v>66</v>
      </c>
      <c r="C10" s="598" t="s">
        <v>67</v>
      </c>
      <c r="D10" s="598" t="s">
        <v>68</v>
      </c>
      <c r="E10" s="598" t="s">
        <v>69</v>
      </c>
      <c r="F10" s="598" t="s">
        <v>70</v>
      </c>
      <c r="G10" s="598" t="s">
        <v>71</v>
      </c>
      <c r="H10" s="598" t="s">
        <v>72</v>
      </c>
      <c r="I10" s="598" t="s">
        <v>73</v>
      </c>
      <c r="J10" s="598" t="s">
        <v>74</v>
      </c>
      <c r="K10" s="598" t="s">
        <v>75</v>
      </c>
      <c r="L10" s="598" t="s">
        <v>76</v>
      </c>
      <c r="M10" s="598" t="s">
        <v>77</v>
      </c>
      <c r="N10" s="599" t="s">
        <v>78</v>
      </c>
      <c r="O10" s="593" t="s">
        <v>79</v>
      </c>
      <c r="P10" s="595" t="s">
        <v>80</v>
      </c>
      <c r="Q10" s="654"/>
      <c r="R10" s="625"/>
      <c r="S10" s="625"/>
      <c r="T10" s="651"/>
      <c r="U10" s="636"/>
      <c r="V10" s="619"/>
      <c r="W10" s="619"/>
      <c r="X10" s="639"/>
      <c r="Y10" s="654"/>
      <c r="Z10" s="625"/>
      <c r="AA10" s="625"/>
      <c r="AB10" s="651"/>
      <c r="AC10" s="636"/>
      <c r="AD10" s="619"/>
      <c r="AE10" s="619"/>
      <c r="AF10" s="639"/>
      <c r="AG10" s="642"/>
      <c r="AH10" s="633"/>
      <c r="AI10" s="633"/>
      <c r="AJ10" s="646"/>
      <c r="AK10" s="636"/>
      <c r="AL10" s="619"/>
      <c r="AM10" s="619"/>
      <c r="AN10" s="639"/>
      <c r="AO10" s="642"/>
      <c r="AP10" s="633"/>
      <c r="AQ10" s="633"/>
      <c r="AR10" s="646"/>
      <c r="AS10" s="636"/>
      <c r="AT10" s="619"/>
      <c r="AU10" s="619"/>
      <c r="AV10" s="619"/>
      <c r="AW10" s="633"/>
      <c r="AX10" s="633"/>
      <c r="AY10" s="633"/>
      <c r="AZ10" s="633"/>
      <c r="BA10" s="619"/>
      <c r="BB10" s="619"/>
      <c r="BC10" s="619"/>
      <c r="BD10" s="619"/>
      <c r="BE10" s="633"/>
      <c r="BF10" s="633"/>
      <c r="BG10" s="633"/>
      <c r="BH10" s="633"/>
      <c r="BI10" s="619"/>
      <c r="BJ10" s="619"/>
      <c r="BK10" s="619"/>
      <c r="BL10" s="619"/>
      <c r="BM10" s="622"/>
      <c r="BN10" s="625"/>
      <c r="BO10" s="628"/>
      <c r="BP10" s="631"/>
      <c r="BQ10" s="605"/>
      <c r="BR10" s="606"/>
      <c r="BS10" s="604"/>
      <c r="BT10" s="605"/>
      <c r="BU10" s="606"/>
      <c r="BV10" s="604"/>
      <c r="BW10" s="605"/>
      <c r="BX10" s="606"/>
      <c r="BY10" s="604"/>
      <c r="BZ10" s="605"/>
      <c r="CA10" s="608"/>
    </row>
    <row r="11" spans="2:79" ht="26.25" customHeight="1" thickBot="1">
      <c r="B11" s="617"/>
      <c r="C11" s="598"/>
      <c r="D11" s="598"/>
      <c r="E11" s="598"/>
      <c r="F11" s="598"/>
      <c r="G11" s="598"/>
      <c r="H11" s="598"/>
      <c r="I11" s="598"/>
      <c r="J11" s="598"/>
      <c r="K11" s="598"/>
      <c r="L11" s="598"/>
      <c r="M11" s="598"/>
      <c r="N11" s="600"/>
      <c r="O11" s="594"/>
      <c r="P11" s="596"/>
      <c r="Q11" s="655"/>
      <c r="R11" s="649"/>
      <c r="S11" s="649"/>
      <c r="T11" s="652"/>
      <c r="U11" s="637"/>
      <c r="V11" s="620"/>
      <c r="W11" s="620"/>
      <c r="X11" s="640"/>
      <c r="Y11" s="655"/>
      <c r="Z11" s="649"/>
      <c r="AA11" s="649"/>
      <c r="AB11" s="652"/>
      <c r="AC11" s="637"/>
      <c r="AD11" s="620"/>
      <c r="AE11" s="620"/>
      <c r="AF11" s="640"/>
      <c r="AG11" s="643"/>
      <c r="AH11" s="634"/>
      <c r="AI11" s="634"/>
      <c r="AJ11" s="647"/>
      <c r="AK11" s="637"/>
      <c r="AL11" s="620"/>
      <c r="AM11" s="620"/>
      <c r="AN11" s="640"/>
      <c r="AO11" s="643"/>
      <c r="AP11" s="634"/>
      <c r="AQ11" s="634"/>
      <c r="AR11" s="647"/>
      <c r="AS11" s="637"/>
      <c r="AT11" s="620"/>
      <c r="AU11" s="620"/>
      <c r="AV11" s="620"/>
      <c r="AW11" s="634"/>
      <c r="AX11" s="634"/>
      <c r="AY11" s="634"/>
      <c r="AZ11" s="634"/>
      <c r="BA11" s="620"/>
      <c r="BB11" s="620"/>
      <c r="BC11" s="620"/>
      <c r="BD11" s="620"/>
      <c r="BE11" s="634"/>
      <c r="BF11" s="634"/>
      <c r="BG11" s="634"/>
      <c r="BH11" s="634"/>
      <c r="BI11" s="620"/>
      <c r="BJ11" s="620"/>
      <c r="BK11" s="620"/>
      <c r="BL11" s="620"/>
      <c r="BM11" s="623"/>
      <c r="BN11" s="626"/>
      <c r="BO11" s="629"/>
      <c r="BP11" s="631"/>
      <c r="BQ11" s="605"/>
      <c r="BR11" s="606"/>
      <c r="BS11" s="604"/>
      <c r="BT11" s="605"/>
      <c r="BU11" s="606"/>
      <c r="BV11" s="604"/>
      <c r="BW11" s="605"/>
      <c r="BX11" s="606"/>
      <c r="BY11" s="604"/>
      <c r="BZ11" s="605"/>
      <c r="CA11" s="608"/>
    </row>
    <row r="12" spans="2:79" ht="51" customHeight="1" thickBot="1">
      <c r="B12" s="550">
        <v>1</v>
      </c>
      <c r="C12" s="551" t="s">
        <v>81</v>
      </c>
      <c r="D12" s="551" t="s">
        <v>82</v>
      </c>
      <c r="E12" s="547" t="s">
        <v>83</v>
      </c>
      <c r="F12" s="547" t="s">
        <v>84</v>
      </c>
      <c r="G12" s="597" t="s">
        <v>85</v>
      </c>
      <c r="H12" s="547" t="s">
        <v>86</v>
      </c>
      <c r="I12" s="551" t="s">
        <v>87</v>
      </c>
      <c r="J12" s="547" t="s">
        <v>88</v>
      </c>
      <c r="K12" s="547" t="s">
        <v>89</v>
      </c>
      <c r="L12" s="589">
        <v>43834</v>
      </c>
      <c r="M12" s="590">
        <v>44196</v>
      </c>
      <c r="N12" s="413" t="s">
        <v>90</v>
      </c>
      <c r="O12" s="331">
        <v>2.2727272727272728E-2</v>
      </c>
      <c r="P12" s="433">
        <f>SUM(Q12:BO12)</f>
        <v>1</v>
      </c>
      <c r="Q12" s="434"/>
      <c r="R12" s="286"/>
      <c r="S12" s="286"/>
      <c r="T12" s="435"/>
      <c r="U12" s="286"/>
      <c r="V12" s="286"/>
      <c r="W12" s="286"/>
      <c r="X12" s="436"/>
      <c r="Y12" s="434"/>
      <c r="Z12" s="286"/>
      <c r="AA12" s="286"/>
      <c r="AB12" s="435"/>
      <c r="AC12" s="286"/>
      <c r="AD12" s="287"/>
      <c r="AE12" s="287"/>
      <c r="AF12" s="289"/>
      <c r="AG12" s="437"/>
      <c r="AH12" s="288"/>
      <c r="AI12" s="288"/>
      <c r="AJ12" s="438"/>
      <c r="AK12" s="286"/>
      <c r="AL12" s="287"/>
      <c r="AM12" s="287"/>
      <c r="AN12" s="289"/>
      <c r="AO12" s="437">
        <v>0.33</v>
      </c>
      <c r="AP12" s="288"/>
      <c r="AQ12" s="288"/>
      <c r="AR12" s="438"/>
      <c r="AS12" s="286"/>
      <c r="AT12" s="287"/>
      <c r="AU12" s="287"/>
      <c r="AV12" s="287"/>
      <c r="AW12" s="288"/>
      <c r="AX12" s="288"/>
      <c r="AY12" s="288"/>
      <c r="AZ12" s="288"/>
      <c r="BA12" s="287">
        <v>0.33</v>
      </c>
      <c r="BB12" s="287"/>
      <c r="BC12" s="287"/>
      <c r="BD12" s="287"/>
      <c r="BE12" s="288"/>
      <c r="BF12" s="288"/>
      <c r="BG12" s="288"/>
      <c r="BH12" s="288"/>
      <c r="BI12" s="287"/>
      <c r="BJ12" s="287"/>
      <c r="BK12" s="289"/>
      <c r="BL12" s="290">
        <v>0.34</v>
      </c>
      <c r="BM12" s="290"/>
      <c r="BN12" s="290"/>
      <c r="BO12" s="439"/>
      <c r="BP12" s="591"/>
      <c r="BQ12" s="587"/>
      <c r="BR12" s="587"/>
      <c r="BS12" s="592" t="s">
        <v>91</v>
      </c>
      <c r="BT12" s="592"/>
      <c r="BU12" s="592"/>
      <c r="BV12" s="587"/>
      <c r="BW12" s="587"/>
      <c r="BX12" s="587"/>
      <c r="BY12" s="587"/>
      <c r="BZ12" s="587"/>
      <c r="CA12" s="588"/>
    </row>
    <row r="13" spans="2:79" ht="84.75" customHeight="1">
      <c r="B13" s="919"/>
      <c r="C13" s="542"/>
      <c r="D13" s="542"/>
      <c r="E13" s="530"/>
      <c r="F13" s="530"/>
      <c r="G13" s="584"/>
      <c r="H13" s="530"/>
      <c r="I13" s="542"/>
      <c r="J13" s="530"/>
      <c r="K13" s="530"/>
      <c r="L13" s="578"/>
      <c r="M13" s="580"/>
      <c r="N13" s="414" t="s">
        <v>92</v>
      </c>
      <c r="O13" s="332">
        <f>P13*O12</f>
        <v>7.5000000000000006E-3</v>
      </c>
      <c r="P13" s="433">
        <f>SUM(Q13:BO13)</f>
        <v>0.33</v>
      </c>
      <c r="Q13" s="440"/>
      <c r="R13" s="291"/>
      <c r="S13" s="291"/>
      <c r="T13" s="441"/>
      <c r="U13" s="329"/>
      <c r="V13" s="291"/>
      <c r="W13" s="291"/>
      <c r="X13" s="292"/>
      <c r="Y13" s="440"/>
      <c r="Z13" s="291"/>
      <c r="AA13" s="291"/>
      <c r="AB13" s="441"/>
      <c r="AC13" s="329"/>
      <c r="AD13" s="291"/>
      <c r="AE13" s="291"/>
      <c r="AF13" s="292"/>
      <c r="AG13" s="440"/>
      <c r="AH13" s="291"/>
      <c r="AI13" s="291"/>
      <c r="AJ13" s="441"/>
      <c r="AK13" s="329"/>
      <c r="AL13" s="291"/>
      <c r="AM13" s="291"/>
      <c r="AN13" s="292"/>
      <c r="AO13" s="440">
        <v>0.33</v>
      </c>
      <c r="AP13" s="291"/>
      <c r="AQ13" s="291"/>
      <c r="AR13" s="441"/>
      <c r="AS13" s="329"/>
      <c r="AT13" s="291"/>
      <c r="AU13" s="291"/>
      <c r="AV13" s="291"/>
      <c r="AW13" s="291"/>
      <c r="AX13" s="291"/>
      <c r="AY13" s="291"/>
      <c r="AZ13" s="291"/>
      <c r="BA13" s="291"/>
      <c r="BB13" s="291"/>
      <c r="BC13" s="291"/>
      <c r="BD13" s="291"/>
      <c r="BE13" s="291"/>
      <c r="BF13" s="291"/>
      <c r="BG13" s="291"/>
      <c r="BH13" s="291"/>
      <c r="BI13" s="291"/>
      <c r="BJ13" s="291"/>
      <c r="BK13" s="292"/>
      <c r="BL13" s="291"/>
      <c r="BM13" s="291"/>
      <c r="BN13" s="291"/>
      <c r="BO13" s="292"/>
      <c r="BP13" s="538"/>
      <c r="BQ13" s="526"/>
      <c r="BR13" s="526"/>
      <c r="BS13" s="586"/>
      <c r="BT13" s="586"/>
      <c r="BU13" s="586"/>
      <c r="BV13" s="526"/>
      <c r="BW13" s="526"/>
      <c r="BX13" s="526"/>
      <c r="BY13" s="526"/>
      <c r="BZ13" s="526"/>
      <c r="CA13" s="527"/>
    </row>
    <row r="14" spans="2:79" ht="84.75" customHeight="1">
      <c r="B14" s="541">
        <v>2</v>
      </c>
      <c r="C14" s="542" t="s">
        <v>81</v>
      </c>
      <c r="D14" s="542" t="s">
        <v>82</v>
      </c>
      <c r="E14" s="530" t="s">
        <v>83</v>
      </c>
      <c r="F14" s="530" t="s">
        <v>84</v>
      </c>
      <c r="G14" s="584" t="s">
        <v>85</v>
      </c>
      <c r="H14" s="530" t="s">
        <v>93</v>
      </c>
      <c r="I14" s="542" t="s">
        <v>94</v>
      </c>
      <c r="J14" s="530" t="s">
        <v>88</v>
      </c>
      <c r="K14" s="530" t="s">
        <v>89</v>
      </c>
      <c r="L14" s="578">
        <v>43834</v>
      </c>
      <c r="M14" s="580">
        <v>44196</v>
      </c>
      <c r="N14" s="414" t="s">
        <v>90</v>
      </c>
      <c r="O14" s="331">
        <v>2.2727272727272728E-2</v>
      </c>
      <c r="P14" s="442">
        <f>SUM(Q14:BO14)</f>
        <v>1</v>
      </c>
      <c r="Q14" s="443"/>
      <c r="R14" s="293"/>
      <c r="S14" s="293"/>
      <c r="T14" s="444"/>
      <c r="U14" s="293"/>
      <c r="V14" s="293"/>
      <c r="W14" s="293"/>
      <c r="X14" s="445"/>
      <c r="Y14" s="443"/>
      <c r="Z14" s="293"/>
      <c r="AA14" s="293"/>
      <c r="AB14" s="444"/>
      <c r="AC14" s="293"/>
      <c r="AD14" s="294"/>
      <c r="AE14" s="294"/>
      <c r="AF14" s="296"/>
      <c r="AG14" s="446"/>
      <c r="AH14" s="295"/>
      <c r="AI14" s="295"/>
      <c r="AJ14" s="447"/>
      <c r="AK14" s="293"/>
      <c r="AL14" s="294"/>
      <c r="AM14" s="294"/>
      <c r="AN14" s="296"/>
      <c r="AO14" s="446">
        <v>0.33</v>
      </c>
      <c r="AP14" s="295"/>
      <c r="AQ14" s="295"/>
      <c r="AR14" s="447"/>
      <c r="AS14" s="293"/>
      <c r="AT14" s="294"/>
      <c r="AU14" s="294"/>
      <c r="AV14" s="294"/>
      <c r="AW14" s="295"/>
      <c r="AX14" s="295"/>
      <c r="AY14" s="295"/>
      <c r="AZ14" s="295"/>
      <c r="BA14" s="294">
        <v>0.33</v>
      </c>
      <c r="BB14" s="294"/>
      <c r="BC14" s="294"/>
      <c r="BD14" s="294"/>
      <c r="BE14" s="295"/>
      <c r="BF14" s="295"/>
      <c r="BG14" s="295"/>
      <c r="BH14" s="295"/>
      <c r="BI14" s="294"/>
      <c r="BJ14" s="294"/>
      <c r="BK14" s="296"/>
      <c r="BL14" s="297">
        <v>0.34</v>
      </c>
      <c r="BM14" s="297"/>
      <c r="BN14" s="297"/>
      <c r="BO14" s="448"/>
      <c r="BP14" s="538"/>
      <c r="BQ14" s="526"/>
      <c r="BR14" s="526"/>
      <c r="BS14" s="586" t="s">
        <v>95</v>
      </c>
      <c r="BT14" s="586"/>
      <c r="BU14" s="586"/>
      <c r="BV14" s="526"/>
      <c r="BW14" s="526"/>
      <c r="BX14" s="526"/>
      <c r="BY14" s="526"/>
      <c r="BZ14" s="526"/>
      <c r="CA14" s="527"/>
    </row>
    <row r="15" spans="2:79" ht="84.75" customHeight="1">
      <c r="B15" s="919"/>
      <c r="C15" s="542"/>
      <c r="D15" s="542"/>
      <c r="E15" s="530"/>
      <c r="F15" s="530"/>
      <c r="G15" s="584"/>
      <c r="H15" s="530"/>
      <c r="I15" s="542"/>
      <c r="J15" s="530"/>
      <c r="K15" s="530"/>
      <c r="L15" s="578"/>
      <c r="M15" s="580"/>
      <c r="N15" s="414" t="s">
        <v>92</v>
      </c>
      <c r="O15" s="332">
        <f>P15*O14</f>
        <v>7.5000000000000006E-3</v>
      </c>
      <c r="P15" s="442">
        <f>SUM(Q15:BO15)</f>
        <v>0.33</v>
      </c>
      <c r="Q15" s="449"/>
      <c r="R15" s="298"/>
      <c r="S15" s="298"/>
      <c r="T15" s="450"/>
      <c r="U15" s="298"/>
      <c r="V15" s="298"/>
      <c r="W15" s="298"/>
      <c r="X15" s="451"/>
      <c r="Y15" s="449"/>
      <c r="Z15" s="298"/>
      <c r="AA15" s="298"/>
      <c r="AB15" s="450"/>
      <c r="AC15" s="298"/>
      <c r="AD15" s="299"/>
      <c r="AE15" s="299"/>
      <c r="AF15" s="300"/>
      <c r="AG15" s="449"/>
      <c r="AH15" s="299"/>
      <c r="AI15" s="299"/>
      <c r="AJ15" s="452"/>
      <c r="AK15" s="298"/>
      <c r="AL15" s="299"/>
      <c r="AM15" s="299"/>
      <c r="AN15" s="300"/>
      <c r="AO15" s="449">
        <v>0.33</v>
      </c>
      <c r="AP15" s="299"/>
      <c r="AQ15" s="299"/>
      <c r="AR15" s="452"/>
      <c r="AS15" s="298"/>
      <c r="AT15" s="299"/>
      <c r="AU15" s="299"/>
      <c r="AV15" s="299"/>
      <c r="AW15" s="299"/>
      <c r="AX15" s="299"/>
      <c r="AY15" s="299"/>
      <c r="AZ15" s="299"/>
      <c r="BA15" s="299"/>
      <c r="BB15" s="299"/>
      <c r="BC15" s="299"/>
      <c r="BD15" s="299"/>
      <c r="BE15" s="299"/>
      <c r="BF15" s="299"/>
      <c r="BG15" s="299"/>
      <c r="BH15" s="299"/>
      <c r="BI15" s="299"/>
      <c r="BJ15" s="299"/>
      <c r="BK15" s="300"/>
      <c r="BL15" s="291"/>
      <c r="BM15" s="291"/>
      <c r="BN15" s="291"/>
      <c r="BO15" s="292"/>
      <c r="BP15" s="538"/>
      <c r="BQ15" s="526"/>
      <c r="BR15" s="526"/>
      <c r="BS15" s="586"/>
      <c r="BT15" s="586"/>
      <c r="BU15" s="586"/>
      <c r="BV15" s="526"/>
      <c r="BW15" s="526"/>
      <c r="BX15" s="526"/>
      <c r="BY15" s="526"/>
      <c r="BZ15" s="526"/>
      <c r="CA15" s="527"/>
    </row>
    <row r="16" spans="2:79" ht="84.75" customHeight="1">
      <c r="B16" s="541">
        <v>3</v>
      </c>
      <c r="C16" s="542" t="s">
        <v>81</v>
      </c>
      <c r="D16" s="542" t="s">
        <v>82</v>
      </c>
      <c r="E16" s="530" t="s">
        <v>83</v>
      </c>
      <c r="F16" s="530" t="s">
        <v>84</v>
      </c>
      <c r="G16" s="584" t="s">
        <v>85</v>
      </c>
      <c r="H16" s="530" t="s">
        <v>96</v>
      </c>
      <c r="I16" s="542" t="s">
        <v>97</v>
      </c>
      <c r="J16" s="530" t="s">
        <v>88</v>
      </c>
      <c r="K16" s="530" t="s">
        <v>89</v>
      </c>
      <c r="L16" s="578">
        <v>43586</v>
      </c>
      <c r="M16" s="580">
        <v>44104</v>
      </c>
      <c r="N16" s="414" t="s">
        <v>90</v>
      </c>
      <c r="O16" s="331">
        <v>2.2727272727272728E-2</v>
      </c>
      <c r="P16" s="442">
        <f>SUM(Q16:BO16)</f>
        <v>1</v>
      </c>
      <c r="Q16" s="453"/>
      <c r="R16" s="301"/>
      <c r="S16" s="301"/>
      <c r="T16" s="454"/>
      <c r="U16" s="301"/>
      <c r="V16" s="301"/>
      <c r="W16" s="301"/>
      <c r="X16" s="455"/>
      <c r="Y16" s="453"/>
      <c r="Z16" s="301"/>
      <c r="AA16" s="301"/>
      <c r="AB16" s="454"/>
      <c r="AC16" s="301"/>
      <c r="AD16" s="302"/>
      <c r="AE16" s="302"/>
      <c r="AF16" s="303"/>
      <c r="AG16" s="449"/>
      <c r="AH16" s="299"/>
      <c r="AI16" s="299"/>
      <c r="AJ16" s="452"/>
      <c r="AK16" s="301"/>
      <c r="AL16" s="302"/>
      <c r="AM16" s="302"/>
      <c r="AN16" s="303"/>
      <c r="AO16" s="449">
        <v>0.33</v>
      </c>
      <c r="AP16" s="299"/>
      <c r="AQ16" s="299"/>
      <c r="AR16" s="452"/>
      <c r="AS16" s="301"/>
      <c r="AT16" s="302"/>
      <c r="AU16" s="302"/>
      <c r="AV16" s="302"/>
      <c r="AW16" s="299"/>
      <c r="AX16" s="299"/>
      <c r="AY16" s="299"/>
      <c r="AZ16" s="299"/>
      <c r="BA16" s="302">
        <v>0.33</v>
      </c>
      <c r="BB16" s="302"/>
      <c r="BC16" s="302"/>
      <c r="BD16" s="302"/>
      <c r="BE16" s="299"/>
      <c r="BF16" s="299"/>
      <c r="BG16" s="299"/>
      <c r="BH16" s="299"/>
      <c r="BI16" s="302"/>
      <c r="BJ16" s="302"/>
      <c r="BK16" s="303"/>
      <c r="BL16" s="297">
        <v>0.34</v>
      </c>
      <c r="BM16" s="297"/>
      <c r="BN16" s="297"/>
      <c r="BO16" s="448"/>
      <c r="BP16" s="538"/>
      <c r="BQ16" s="526"/>
      <c r="BR16" s="526"/>
      <c r="BS16" s="586" t="s">
        <v>98</v>
      </c>
      <c r="BT16" s="586"/>
      <c r="BU16" s="586"/>
      <c r="BV16" s="526"/>
      <c r="BW16" s="526"/>
      <c r="BX16" s="526"/>
      <c r="BY16" s="526"/>
      <c r="BZ16" s="526"/>
      <c r="CA16" s="527"/>
    </row>
    <row r="17" spans="2:79" ht="84.75" customHeight="1">
      <c r="B17" s="919"/>
      <c r="C17" s="542"/>
      <c r="D17" s="542"/>
      <c r="E17" s="530"/>
      <c r="F17" s="530"/>
      <c r="G17" s="584"/>
      <c r="H17" s="530"/>
      <c r="I17" s="542"/>
      <c r="J17" s="530"/>
      <c r="K17" s="530"/>
      <c r="L17" s="578"/>
      <c r="M17" s="580"/>
      <c r="N17" s="414" t="s">
        <v>92</v>
      </c>
      <c r="O17" s="332">
        <f>P17*O16</f>
        <v>7.5000000000000006E-3</v>
      </c>
      <c r="P17" s="442">
        <f>SUM(Q17:BO17)</f>
        <v>0.33</v>
      </c>
      <c r="Q17" s="449"/>
      <c r="R17" s="298"/>
      <c r="S17" s="298"/>
      <c r="T17" s="450"/>
      <c r="U17" s="298"/>
      <c r="V17" s="298"/>
      <c r="W17" s="298"/>
      <c r="X17" s="451"/>
      <c r="Y17" s="449"/>
      <c r="Z17" s="298"/>
      <c r="AA17" s="298"/>
      <c r="AB17" s="450"/>
      <c r="AC17" s="298"/>
      <c r="AD17" s="299"/>
      <c r="AE17" s="299"/>
      <c r="AF17" s="300"/>
      <c r="AG17" s="449"/>
      <c r="AH17" s="299"/>
      <c r="AI17" s="299"/>
      <c r="AJ17" s="452"/>
      <c r="AK17" s="298"/>
      <c r="AL17" s="299"/>
      <c r="AM17" s="299"/>
      <c r="AN17" s="300"/>
      <c r="AO17" s="449">
        <v>0.33</v>
      </c>
      <c r="AP17" s="299"/>
      <c r="AQ17" s="299"/>
      <c r="AR17" s="452"/>
      <c r="AS17" s="298"/>
      <c r="AT17" s="299"/>
      <c r="AU17" s="299"/>
      <c r="AV17" s="299"/>
      <c r="AW17" s="299"/>
      <c r="AX17" s="299"/>
      <c r="AY17" s="299"/>
      <c r="AZ17" s="299"/>
      <c r="BA17" s="299"/>
      <c r="BB17" s="299"/>
      <c r="BC17" s="299"/>
      <c r="BD17" s="299"/>
      <c r="BE17" s="299"/>
      <c r="BF17" s="299"/>
      <c r="BG17" s="299"/>
      <c r="BH17" s="299"/>
      <c r="BI17" s="299"/>
      <c r="BJ17" s="299"/>
      <c r="BK17" s="300"/>
      <c r="BL17" s="291"/>
      <c r="BM17" s="291"/>
      <c r="BN17" s="291"/>
      <c r="BO17" s="292"/>
      <c r="BP17" s="538"/>
      <c r="BQ17" s="526"/>
      <c r="BR17" s="526"/>
      <c r="BS17" s="586"/>
      <c r="BT17" s="586"/>
      <c r="BU17" s="586"/>
      <c r="BV17" s="526"/>
      <c r="BW17" s="526"/>
      <c r="BX17" s="526"/>
      <c r="BY17" s="526"/>
      <c r="BZ17" s="526"/>
      <c r="CA17" s="527"/>
    </row>
    <row r="18" spans="2:79" ht="84.75" customHeight="1">
      <c r="B18" s="541">
        <v>4</v>
      </c>
      <c r="C18" s="542" t="s">
        <v>99</v>
      </c>
      <c r="D18" s="542" t="s">
        <v>100</v>
      </c>
      <c r="E18" s="530" t="s">
        <v>101</v>
      </c>
      <c r="F18" s="530" t="s">
        <v>102</v>
      </c>
      <c r="G18" s="584" t="s">
        <v>85</v>
      </c>
      <c r="H18" s="530" t="s">
        <v>103</v>
      </c>
      <c r="I18" s="542" t="s">
        <v>104</v>
      </c>
      <c r="J18" s="530" t="s">
        <v>105</v>
      </c>
      <c r="K18" s="530" t="s">
        <v>89</v>
      </c>
      <c r="L18" s="534">
        <v>43834</v>
      </c>
      <c r="M18" s="536">
        <v>44185</v>
      </c>
      <c r="N18" s="414" t="s">
        <v>90</v>
      </c>
      <c r="O18" s="331">
        <v>2.2727272727272728E-2</v>
      </c>
      <c r="P18" s="442">
        <f>SUM(Q18:BO18)</f>
        <v>1</v>
      </c>
      <c r="Q18" s="456"/>
      <c r="R18" s="304"/>
      <c r="S18" s="304"/>
      <c r="T18" s="457"/>
      <c r="U18" s="304"/>
      <c r="V18" s="304"/>
      <c r="W18" s="304"/>
      <c r="X18" s="458"/>
      <c r="Y18" s="456"/>
      <c r="Z18" s="304"/>
      <c r="AA18" s="304"/>
      <c r="AB18" s="457"/>
      <c r="AC18" s="304"/>
      <c r="AD18" s="305"/>
      <c r="AE18" s="305"/>
      <c r="AF18" s="307"/>
      <c r="AG18" s="459"/>
      <c r="AH18" s="306"/>
      <c r="AI18" s="306"/>
      <c r="AJ18" s="460"/>
      <c r="AK18" s="304"/>
      <c r="AL18" s="305"/>
      <c r="AM18" s="305"/>
      <c r="AN18" s="307"/>
      <c r="AO18" s="459">
        <v>0.33</v>
      </c>
      <c r="AP18" s="306"/>
      <c r="AQ18" s="306"/>
      <c r="AR18" s="460"/>
      <c r="AS18" s="304"/>
      <c r="AT18" s="305"/>
      <c r="AU18" s="305"/>
      <c r="AV18" s="305"/>
      <c r="AW18" s="306"/>
      <c r="AX18" s="306"/>
      <c r="AY18" s="306"/>
      <c r="AZ18" s="306"/>
      <c r="BA18" s="305">
        <v>0.33</v>
      </c>
      <c r="BB18" s="305"/>
      <c r="BC18" s="305"/>
      <c r="BD18" s="305"/>
      <c r="BE18" s="306"/>
      <c r="BF18" s="306"/>
      <c r="BG18" s="306"/>
      <c r="BH18" s="306"/>
      <c r="BI18" s="305"/>
      <c r="BJ18" s="305"/>
      <c r="BK18" s="307"/>
      <c r="BL18" s="308">
        <v>0.34</v>
      </c>
      <c r="BM18" s="308"/>
      <c r="BN18" s="308"/>
      <c r="BO18" s="461"/>
      <c r="BP18" s="538"/>
      <c r="BQ18" s="526"/>
      <c r="BR18" s="526"/>
      <c r="BS18" s="524"/>
      <c r="BT18" s="524"/>
      <c r="BU18" s="524"/>
      <c r="BV18" s="526" t="s">
        <v>106</v>
      </c>
      <c r="BW18" s="526"/>
      <c r="BX18" s="526"/>
      <c r="BY18" s="526"/>
      <c r="BZ18" s="526"/>
      <c r="CA18" s="527"/>
    </row>
    <row r="19" spans="2:79" ht="84.75" customHeight="1">
      <c r="B19" s="919"/>
      <c r="C19" s="542"/>
      <c r="D19" s="542"/>
      <c r="E19" s="530"/>
      <c r="F19" s="530"/>
      <c r="G19" s="584"/>
      <c r="H19" s="530"/>
      <c r="I19" s="542"/>
      <c r="J19" s="530"/>
      <c r="K19" s="530"/>
      <c r="L19" s="534"/>
      <c r="M19" s="536"/>
      <c r="N19" s="414" t="s">
        <v>92</v>
      </c>
      <c r="O19" s="332">
        <f>P19*O18</f>
        <v>2.2727272727272728E-2</v>
      </c>
      <c r="P19" s="442">
        <f>SUM(Q19:BO19)</f>
        <v>1</v>
      </c>
      <c r="Q19" s="462"/>
      <c r="R19" s="309"/>
      <c r="S19" s="309"/>
      <c r="T19" s="463"/>
      <c r="U19" s="309"/>
      <c r="V19" s="309"/>
      <c r="W19" s="309"/>
      <c r="X19" s="464"/>
      <c r="Y19" s="462"/>
      <c r="Z19" s="309"/>
      <c r="AA19" s="309"/>
      <c r="AB19" s="463"/>
      <c r="AC19" s="309"/>
      <c r="AD19" s="310"/>
      <c r="AE19" s="310"/>
      <c r="AF19" s="311"/>
      <c r="AG19" s="462"/>
      <c r="AH19" s="310"/>
      <c r="AI19" s="310"/>
      <c r="AJ19" s="465"/>
      <c r="AK19" s="309"/>
      <c r="AL19" s="310"/>
      <c r="AM19" s="310"/>
      <c r="AN19" s="311"/>
      <c r="AO19" s="462"/>
      <c r="AP19" s="310"/>
      <c r="AQ19" s="310"/>
      <c r="AR19" s="465"/>
      <c r="AS19" s="309"/>
      <c r="AT19" s="310"/>
      <c r="AU19" s="310"/>
      <c r="AV19" s="310"/>
      <c r="AW19" s="310"/>
      <c r="AX19" s="310"/>
      <c r="AY19" s="310"/>
      <c r="AZ19" s="310"/>
      <c r="BA19" s="310"/>
      <c r="BB19" s="310"/>
      <c r="BC19" s="310"/>
      <c r="BD19" s="310">
        <v>1</v>
      </c>
      <c r="BE19" s="310"/>
      <c r="BF19" s="310"/>
      <c r="BG19" s="310"/>
      <c r="BH19" s="310"/>
      <c r="BI19" s="310"/>
      <c r="BJ19" s="310"/>
      <c r="BK19" s="311"/>
      <c r="BL19" s="312"/>
      <c r="BM19" s="312"/>
      <c r="BN19" s="312"/>
      <c r="BO19" s="324"/>
      <c r="BP19" s="538"/>
      <c r="BQ19" s="526"/>
      <c r="BR19" s="526"/>
      <c r="BS19" s="524"/>
      <c r="BT19" s="524"/>
      <c r="BU19" s="524"/>
      <c r="BV19" s="526"/>
      <c r="BW19" s="526"/>
      <c r="BX19" s="526"/>
      <c r="BY19" s="526"/>
      <c r="BZ19" s="526"/>
      <c r="CA19" s="527"/>
    </row>
    <row r="20" spans="2:79" ht="84.75" customHeight="1">
      <c r="B20" s="541">
        <v>5</v>
      </c>
      <c r="C20" s="542" t="s">
        <v>99</v>
      </c>
      <c r="D20" s="542" t="s">
        <v>100</v>
      </c>
      <c r="E20" s="530" t="s">
        <v>101</v>
      </c>
      <c r="F20" s="530" t="s">
        <v>102</v>
      </c>
      <c r="G20" s="584" t="s">
        <v>85</v>
      </c>
      <c r="H20" s="530" t="s">
        <v>107</v>
      </c>
      <c r="I20" s="542" t="s">
        <v>108</v>
      </c>
      <c r="J20" s="530" t="s">
        <v>105</v>
      </c>
      <c r="K20" s="530" t="s">
        <v>89</v>
      </c>
      <c r="L20" s="534">
        <v>43834</v>
      </c>
      <c r="M20" s="536">
        <v>44185</v>
      </c>
      <c r="N20" s="414" t="s">
        <v>90</v>
      </c>
      <c r="O20" s="331">
        <v>2.2727272727272728E-2</v>
      </c>
      <c r="P20" s="442">
        <f>SUM(Q20:BO20)</f>
        <v>1</v>
      </c>
      <c r="Q20" s="456"/>
      <c r="R20" s="304"/>
      <c r="S20" s="304"/>
      <c r="T20" s="457"/>
      <c r="U20" s="304"/>
      <c r="V20" s="304"/>
      <c r="W20" s="304"/>
      <c r="X20" s="458"/>
      <c r="Y20" s="456"/>
      <c r="Z20" s="304"/>
      <c r="AA20" s="304"/>
      <c r="AB20" s="457"/>
      <c r="AC20" s="304"/>
      <c r="AD20" s="305"/>
      <c r="AE20" s="305"/>
      <c r="AF20" s="307"/>
      <c r="AG20" s="459"/>
      <c r="AH20" s="306"/>
      <c r="AI20" s="306"/>
      <c r="AJ20" s="460"/>
      <c r="AK20" s="304"/>
      <c r="AL20" s="305"/>
      <c r="AM20" s="305"/>
      <c r="AN20" s="307"/>
      <c r="AO20" s="459">
        <v>0.33</v>
      </c>
      <c r="AP20" s="306"/>
      <c r="AQ20" s="306"/>
      <c r="AR20" s="460"/>
      <c r="AS20" s="304"/>
      <c r="AT20" s="305"/>
      <c r="AU20" s="305"/>
      <c r="AV20" s="305"/>
      <c r="AW20" s="306"/>
      <c r="AX20" s="306"/>
      <c r="AY20" s="306"/>
      <c r="AZ20" s="306"/>
      <c r="BA20" s="305">
        <v>0.33</v>
      </c>
      <c r="BB20" s="305"/>
      <c r="BC20" s="305"/>
      <c r="BE20" s="306"/>
      <c r="BF20" s="306"/>
      <c r="BG20" s="306"/>
      <c r="BH20" s="306"/>
      <c r="BI20" s="305"/>
      <c r="BJ20" s="305"/>
      <c r="BK20" s="307"/>
      <c r="BL20" s="308">
        <v>0.34</v>
      </c>
      <c r="BM20" s="308"/>
      <c r="BN20" s="308"/>
      <c r="BO20" s="461"/>
      <c r="BP20" s="538"/>
      <c r="BQ20" s="526"/>
      <c r="BR20" s="526"/>
      <c r="BS20" s="524" t="s">
        <v>109</v>
      </c>
      <c r="BT20" s="524"/>
      <c r="BU20" s="524"/>
      <c r="BV20" s="526"/>
      <c r="BW20" s="526"/>
      <c r="BX20" s="526"/>
      <c r="BY20" s="526"/>
      <c r="BZ20" s="526"/>
      <c r="CA20" s="527"/>
    </row>
    <row r="21" spans="2:79" ht="84.75" customHeight="1">
      <c r="B21" s="919"/>
      <c r="C21" s="542"/>
      <c r="D21" s="542"/>
      <c r="E21" s="530"/>
      <c r="F21" s="530"/>
      <c r="G21" s="584"/>
      <c r="H21" s="530"/>
      <c r="I21" s="542"/>
      <c r="J21" s="530"/>
      <c r="K21" s="530"/>
      <c r="L21" s="534"/>
      <c r="M21" s="536"/>
      <c r="N21" s="414" t="s">
        <v>92</v>
      </c>
      <c r="O21" s="332">
        <f>P21*O20</f>
        <v>7.5000000000000006E-3</v>
      </c>
      <c r="P21" s="442">
        <f>SUM(Q21:BO21)</f>
        <v>0.33</v>
      </c>
      <c r="Q21" s="462"/>
      <c r="R21" s="309"/>
      <c r="S21" s="309"/>
      <c r="T21" s="463"/>
      <c r="U21" s="309"/>
      <c r="V21" s="309"/>
      <c r="W21" s="309"/>
      <c r="X21" s="464"/>
      <c r="Y21" s="462"/>
      <c r="Z21" s="309"/>
      <c r="AA21" s="309"/>
      <c r="AB21" s="463"/>
      <c r="AC21" s="309"/>
      <c r="AD21" s="310"/>
      <c r="AE21" s="310"/>
      <c r="AF21" s="311"/>
      <c r="AG21" s="462"/>
      <c r="AH21" s="310"/>
      <c r="AI21" s="310"/>
      <c r="AJ21" s="465"/>
      <c r="AK21" s="309"/>
      <c r="AL21" s="310"/>
      <c r="AM21" s="310"/>
      <c r="AN21" s="311"/>
      <c r="AO21" s="462">
        <v>0.33</v>
      </c>
      <c r="AP21" s="310"/>
      <c r="AQ21" s="310"/>
      <c r="AR21" s="465"/>
      <c r="AS21" s="309"/>
      <c r="AT21" s="310"/>
      <c r="AU21" s="310"/>
      <c r="AV21" s="310"/>
      <c r="AW21" s="310"/>
      <c r="AX21" s="310"/>
      <c r="AY21" s="310"/>
      <c r="AZ21" s="310"/>
      <c r="BA21" s="310"/>
      <c r="BB21" s="310"/>
      <c r="BC21" s="310"/>
      <c r="BD21" s="310"/>
      <c r="BE21" s="310"/>
      <c r="BF21" s="310"/>
      <c r="BG21" s="310"/>
      <c r="BH21" s="310"/>
      <c r="BI21" s="310"/>
      <c r="BJ21" s="310"/>
      <c r="BK21" s="311"/>
      <c r="BL21" s="312"/>
      <c r="BM21" s="312"/>
      <c r="BN21" s="312"/>
      <c r="BO21" s="324"/>
      <c r="BP21" s="538"/>
      <c r="BQ21" s="526"/>
      <c r="BR21" s="526"/>
      <c r="BS21" s="524"/>
      <c r="BT21" s="524"/>
      <c r="BU21" s="524"/>
      <c r="BV21" s="526"/>
      <c r="BW21" s="526"/>
      <c r="BX21" s="526"/>
      <c r="BY21" s="526"/>
      <c r="BZ21" s="526"/>
      <c r="CA21" s="527"/>
    </row>
    <row r="22" spans="2:79" ht="84.75" customHeight="1">
      <c r="B22" s="541">
        <v>6</v>
      </c>
      <c r="C22" s="542" t="s">
        <v>110</v>
      </c>
      <c r="D22" s="542" t="s">
        <v>111</v>
      </c>
      <c r="E22" s="530" t="s">
        <v>112</v>
      </c>
      <c r="F22" s="530" t="s">
        <v>113</v>
      </c>
      <c r="G22" s="584" t="s">
        <v>85</v>
      </c>
      <c r="H22" s="530" t="s">
        <v>114</v>
      </c>
      <c r="I22" s="542" t="s">
        <v>114</v>
      </c>
      <c r="J22" s="542" t="s">
        <v>115</v>
      </c>
      <c r="K22" s="530" t="s">
        <v>89</v>
      </c>
      <c r="L22" s="534">
        <v>43862</v>
      </c>
      <c r="M22" s="536">
        <v>44196</v>
      </c>
      <c r="N22" s="414" t="s">
        <v>90</v>
      </c>
      <c r="O22" s="331">
        <v>2.2727272727272728E-2</v>
      </c>
      <c r="P22" s="442">
        <f>SUM(Q22:BO22)</f>
        <v>1</v>
      </c>
      <c r="Q22" s="456"/>
      <c r="R22" s="304"/>
      <c r="S22" s="304"/>
      <c r="T22" s="457"/>
      <c r="U22" s="304"/>
      <c r="V22" s="304"/>
      <c r="W22" s="304"/>
      <c r="X22" s="458"/>
      <c r="Y22" s="456"/>
      <c r="Z22" s="304"/>
      <c r="AA22" s="304"/>
      <c r="AB22" s="457"/>
      <c r="AC22" s="304"/>
      <c r="AD22" s="305"/>
      <c r="AE22" s="305"/>
      <c r="AF22" s="307"/>
      <c r="AG22" s="459"/>
      <c r="AH22" s="306"/>
      <c r="AI22" s="306"/>
      <c r="AJ22" s="460"/>
      <c r="AK22" s="304"/>
      <c r="AL22" s="305"/>
      <c r="AM22" s="305"/>
      <c r="AN22" s="307"/>
      <c r="AO22" s="459">
        <v>0.33</v>
      </c>
      <c r="AP22" s="306"/>
      <c r="AQ22" s="306"/>
      <c r="AR22" s="460"/>
      <c r="AS22" s="304"/>
      <c r="AT22" s="305"/>
      <c r="AU22" s="305"/>
      <c r="AV22" s="305"/>
      <c r="AW22" s="306"/>
      <c r="AX22" s="306"/>
      <c r="AY22" s="306"/>
      <c r="AZ22" s="306"/>
      <c r="BB22" s="305"/>
      <c r="BC22" s="305"/>
      <c r="BD22" s="305">
        <v>0.33</v>
      </c>
      <c r="BE22" s="306"/>
      <c r="BF22" s="306"/>
      <c r="BG22" s="306"/>
      <c r="BH22" s="306"/>
      <c r="BI22" s="305"/>
      <c r="BJ22" s="305"/>
      <c r="BK22" s="307"/>
      <c r="BL22" s="308">
        <v>0.34</v>
      </c>
      <c r="BM22" s="308"/>
      <c r="BN22" s="308"/>
      <c r="BO22" s="461"/>
      <c r="BP22" s="538"/>
      <c r="BQ22" s="526"/>
      <c r="BR22" s="526"/>
      <c r="BS22" s="524" t="s">
        <v>116</v>
      </c>
      <c r="BT22" s="524"/>
      <c r="BU22" s="524"/>
      <c r="BV22" s="524" t="s">
        <v>117</v>
      </c>
      <c r="BW22" s="524"/>
      <c r="BX22" s="524"/>
      <c r="BY22" s="526"/>
      <c r="BZ22" s="526"/>
      <c r="CA22" s="527"/>
    </row>
    <row r="23" spans="2:79" ht="84.75" customHeight="1">
      <c r="B23" s="919"/>
      <c r="C23" s="542"/>
      <c r="D23" s="542"/>
      <c r="E23" s="530"/>
      <c r="F23" s="530"/>
      <c r="G23" s="584"/>
      <c r="H23" s="530"/>
      <c r="I23" s="542"/>
      <c r="J23" s="542"/>
      <c r="K23" s="530"/>
      <c r="L23" s="534"/>
      <c r="M23" s="536"/>
      <c r="N23" s="414" t="s">
        <v>92</v>
      </c>
      <c r="O23" s="332">
        <f>P23*O22</f>
        <v>7.5000000000000006E-3</v>
      </c>
      <c r="P23" s="442">
        <f>SUM(Q23:BO23)</f>
        <v>0.33</v>
      </c>
      <c r="Q23" s="462"/>
      <c r="R23" s="309"/>
      <c r="S23" s="309"/>
      <c r="T23" s="463"/>
      <c r="U23" s="309"/>
      <c r="V23" s="309"/>
      <c r="W23" s="309"/>
      <c r="X23" s="464"/>
      <c r="Y23" s="462"/>
      <c r="Z23" s="309"/>
      <c r="AA23" s="309"/>
      <c r="AB23" s="463"/>
      <c r="AC23" s="309"/>
      <c r="AD23" s="310"/>
      <c r="AE23" s="310"/>
      <c r="AF23" s="311"/>
      <c r="AG23" s="462"/>
      <c r="AH23" s="310"/>
      <c r="AI23" s="310"/>
      <c r="AJ23" s="465"/>
      <c r="AK23" s="309"/>
      <c r="AL23" s="310"/>
      <c r="AM23" s="310"/>
      <c r="AN23" s="311"/>
      <c r="AO23" s="462">
        <v>0.33</v>
      </c>
      <c r="AP23" s="310"/>
      <c r="AQ23" s="310"/>
      <c r="AR23" s="465"/>
      <c r="AS23" s="309"/>
      <c r="AT23" s="310"/>
      <c r="AU23" s="310"/>
      <c r="AV23" s="310"/>
      <c r="AW23" s="310"/>
      <c r="AX23" s="310"/>
      <c r="AY23" s="310"/>
      <c r="AZ23" s="310"/>
      <c r="BA23" s="310"/>
      <c r="BB23" s="310"/>
      <c r="BC23" s="310"/>
      <c r="BD23" s="310"/>
      <c r="BE23" s="310"/>
      <c r="BF23" s="310"/>
      <c r="BG23" s="310"/>
      <c r="BH23" s="310"/>
      <c r="BI23" s="310"/>
      <c r="BJ23" s="310"/>
      <c r="BK23" s="311"/>
      <c r="BL23" s="312"/>
      <c r="BM23" s="312"/>
      <c r="BN23" s="312"/>
      <c r="BO23" s="324"/>
      <c r="BP23" s="538"/>
      <c r="BQ23" s="526"/>
      <c r="BR23" s="526"/>
      <c r="BS23" s="524"/>
      <c r="BT23" s="524"/>
      <c r="BU23" s="524"/>
      <c r="BV23" s="524"/>
      <c r="BW23" s="524"/>
      <c r="BX23" s="524"/>
      <c r="BY23" s="526"/>
      <c r="BZ23" s="526"/>
      <c r="CA23" s="527"/>
    </row>
    <row r="24" spans="2:79" ht="84.75" customHeight="1">
      <c r="B24" s="541">
        <v>7</v>
      </c>
      <c r="C24" s="542" t="s">
        <v>81</v>
      </c>
      <c r="D24" s="542" t="s">
        <v>82</v>
      </c>
      <c r="E24" s="530" t="s">
        <v>83</v>
      </c>
      <c r="F24" s="530" t="s">
        <v>118</v>
      </c>
      <c r="G24" s="584" t="s">
        <v>85</v>
      </c>
      <c r="H24" s="530" t="s">
        <v>119</v>
      </c>
      <c r="I24" s="542" t="s">
        <v>120</v>
      </c>
      <c r="J24" s="530" t="s">
        <v>88</v>
      </c>
      <c r="K24" s="530" t="s">
        <v>89</v>
      </c>
      <c r="L24" s="578">
        <v>43586</v>
      </c>
      <c r="M24" s="580">
        <v>44196</v>
      </c>
      <c r="N24" s="414" t="s">
        <v>90</v>
      </c>
      <c r="O24" s="331">
        <v>2.2727272727272728E-2</v>
      </c>
      <c r="P24" s="442">
        <f>SUM(Q24:BO24)</f>
        <v>1</v>
      </c>
      <c r="Q24" s="453"/>
      <c r="R24" s="301"/>
      <c r="S24" s="301"/>
      <c r="T24" s="454"/>
      <c r="U24" s="301"/>
      <c r="V24" s="301"/>
      <c r="W24" s="301"/>
      <c r="X24" s="455"/>
      <c r="Y24" s="453"/>
      <c r="Z24" s="301"/>
      <c r="AA24" s="301"/>
      <c r="AB24" s="454"/>
      <c r="AC24" s="301"/>
      <c r="AD24" s="302"/>
      <c r="AE24" s="302"/>
      <c r="AF24" s="303"/>
      <c r="AG24" s="449"/>
      <c r="AH24" s="299"/>
      <c r="AI24" s="299"/>
      <c r="AJ24" s="452"/>
      <c r="AK24" s="301"/>
      <c r="AL24" s="302"/>
      <c r="AM24" s="302"/>
      <c r="AN24" s="303"/>
      <c r="AO24" s="449">
        <v>0.33</v>
      </c>
      <c r="AP24" s="299"/>
      <c r="AQ24" s="299"/>
      <c r="AR24" s="452"/>
      <c r="AS24" s="301"/>
      <c r="AT24" s="302"/>
      <c r="AU24" s="302"/>
      <c r="AV24" s="302"/>
      <c r="AW24" s="299"/>
      <c r="AX24" s="299"/>
      <c r="AY24" s="299"/>
      <c r="AZ24" s="299"/>
      <c r="BA24" s="302">
        <v>0.33</v>
      </c>
      <c r="BB24" s="302"/>
      <c r="BC24" s="302"/>
      <c r="BD24" s="302"/>
      <c r="BE24" s="299"/>
      <c r="BF24" s="299"/>
      <c r="BG24" s="299"/>
      <c r="BH24" s="299"/>
      <c r="BI24" s="302"/>
      <c r="BJ24" s="302"/>
      <c r="BK24" s="303"/>
      <c r="BL24" s="297">
        <v>0.34</v>
      </c>
      <c r="BM24" s="297"/>
      <c r="BN24" s="297"/>
      <c r="BO24" s="448"/>
      <c r="BP24" s="538"/>
      <c r="BQ24" s="526"/>
      <c r="BR24" s="526"/>
      <c r="BS24" s="524"/>
      <c r="BT24" s="524"/>
      <c r="BU24" s="524"/>
      <c r="BV24" s="526"/>
      <c r="BW24" s="526"/>
      <c r="BX24" s="526"/>
      <c r="BY24" s="526"/>
      <c r="BZ24" s="526"/>
      <c r="CA24" s="527"/>
    </row>
    <row r="25" spans="2:79" ht="84.75" customHeight="1">
      <c r="B25" s="919"/>
      <c r="C25" s="542"/>
      <c r="D25" s="542"/>
      <c r="E25" s="530"/>
      <c r="F25" s="530"/>
      <c r="G25" s="584"/>
      <c r="H25" s="530"/>
      <c r="I25" s="542"/>
      <c r="J25" s="530"/>
      <c r="K25" s="530"/>
      <c r="L25" s="578"/>
      <c r="M25" s="580"/>
      <c r="N25" s="414" t="s">
        <v>92</v>
      </c>
      <c r="O25" s="332">
        <f>P25*O24</f>
        <v>0</v>
      </c>
      <c r="P25" s="442">
        <f>SUM(Q25:BO25)</f>
        <v>0</v>
      </c>
      <c r="Q25" s="449"/>
      <c r="R25" s="298"/>
      <c r="S25" s="298"/>
      <c r="T25" s="450"/>
      <c r="U25" s="298"/>
      <c r="V25" s="298"/>
      <c r="W25" s="298"/>
      <c r="X25" s="451"/>
      <c r="Y25" s="449"/>
      <c r="Z25" s="298"/>
      <c r="AA25" s="298"/>
      <c r="AB25" s="450"/>
      <c r="AC25" s="298"/>
      <c r="AD25" s="299"/>
      <c r="AE25" s="299"/>
      <c r="AF25" s="300"/>
      <c r="AG25" s="449"/>
      <c r="AH25" s="299"/>
      <c r="AI25" s="299"/>
      <c r="AJ25" s="452"/>
      <c r="AK25" s="298"/>
      <c r="AL25" s="299"/>
      <c r="AM25" s="299"/>
      <c r="AN25" s="300"/>
      <c r="AO25" s="449"/>
      <c r="AP25" s="299"/>
      <c r="AQ25" s="299"/>
      <c r="AR25" s="452"/>
      <c r="AS25" s="298"/>
      <c r="AT25" s="299"/>
      <c r="AU25" s="299"/>
      <c r="AV25" s="299"/>
      <c r="AW25" s="299"/>
      <c r="AX25" s="299"/>
      <c r="AY25" s="299"/>
      <c r="AZ25" s="299"/>
      <c r="BA25" s="299"/>
      <c r="BB25" s="299"/>
      <c r="BC25" s="299"/>
      <c r="BD25" s="299"/>
      <c r="BE25" s="299"/>
      <c r="BF25" s="299"/>
      <c r="BG25" s="299"/>
      <c r="BH25" s="299"/>
      <c r="BI25" s="299"/>
      <c r="BJ25" s="299"/>
      <c r="BK25" s="300"/>
      <c r="BL25" s="291"/>
      <c r="BM25" s="291"/>
      <c r="BN25" s="291"/>
      <c r="BO25" s="292"/>
      <c r="BP25" s="538"/>
      <c r="BQ25" s="526"/>
      <c r="BR25" s="526"/>
      <c r="BS25" s="524"/>
      <c r="BT25" s="524"/>
      <c r="BU25" s="524"/>
      <c r="BV25" s="526"/>
      <c r="BW25" s="526"/>
      <c r="BX25" s="526"/>
      <c r="BY25" s="526"/>
      <c r="BZ25" s="526"/>
      <c r="CA25" s="527"/>
    </row>
    <row r="26" spans="2:79" ht="84.75" customHeight="1">
      <c r="B26" s="541">
        <v>8</v>
      </c>
      <c r="C26" s="542" t="s">
        <v>121</v>
      </c>
      <c r="D26" s="542" t="s">
        <v>122</v>
      </c>
      <c r="E26" s="530" t="s">
        <v>123</v>
      </c>
      <c r="F26" s="530" t="s">
        <v>124</v>
      </c>
      <c r="G26" s="584" t="s">
        <v>85</v>
      </c>
      <c r="H26" s="530" t="s">
        <v>125</v>
      </c>
      <c r="I26" s="542" t="s">
        <v>126</v>
      </c>
      <c r="J26" s="530" t="s">
        <v>127</v>
      </c>
      <c r="K26" s="530" t="s">
        <v>89</v>
      </c>
      <c r="L26" s="578">
        <v>43831</v>
      </c>
      <c r="M26" s="580">
        <v>44196</v>
      </c>
      <c r="N26" s="414" t="s">
        <v>90</v>
      </c>
      <c r="O26" s="331">
        <v>2.2727272727272728E-2</v>
      </c>
      <c r="P26" s="442">
        <f>SUM(Q26:BO26)</f>
        <v>1</v>
      </c>
      <c r="Q26" s="456"/>
      <c r="R26" s="304"/>
      <c r="S26" s="304"/>
      <c r="T26" s="457"/>
      <c r="U26" s="304"/>
      <c r="V26" s="304"/>
      <c r="W26" s="304"/>
      <c r="X26" s="458"/>
      <c r="Y26" s="456"/>
      <c r="Z26" s="304"/>
      <c r="AA26" s="304"/>
      <c r="AB26" s="457"/>
      <c r="AC26" s="304"/>
      <c r="AD26" s="305"/>
      <c r="AE26" s="305"/>
      <c r="AF26" s="307"/>
      <c r="AG26" s="459"/>
      <c r="AH26" s="306"/>
      <c r="AI26" s="306"/>
      <c r="AJ26" s="460"/>
      <c r="AK26" s="304"/>
      <c r="AL26" s="305"/>
      <c r="AM26" s="305"/>
      <c r="AN26" s="307"/>
      <c r="AO26" s="459">
        <v>0.33</v>
      </c>
      <c r="AP26" s="306"/>
      <c r="AQ26" s="306"/>
      <c r="AR26" s="460"/>
      <c r="AS26" s="304"/>
      <c r="AT26" s="305"/>
      <c r="AU26" s="305"/>
      <c r="AV26" s="305"/>
      <c r="AW26" s="306"/>
      <c r="AX26" s="306"/>
      <c r="AY26" s="306"/>
      <c r="AZ26" s="306"/>
      <c r="BA26" s="305">
        <v>0.33</v>
      </c>
      <c r="BB26" s="305"/>
      <c r="BC26" s="305"/>
      <c r="BD26" s="305"/>
      <c r="BE26" s="306"/>
      <c r="BF26" s="306"/>
      <c r="BG26" s="306"/>
      <c r="BH26" s="306"/>
      <c r="BI26" s="305"/>
      <c r="BJ26" s="305"/>
      <c r="BK26" s="307"/>
      <c r="BL26" s="308">
        <v>0.34</v>
      </c>
      <c r="BM26" s="308"/>
      <c r="BN26" s="308"/>
      <c r="BO26" s="461"/>
      <c r="BP26" s="538"/>
      <c r="BQ26" s="526"/>
      <c r="BR26" s="526"/>
      <c r="BS26" s="524" t="s">
        <v>128</v>
      </c>
      <c r="BT26" s="524"/>
      <c r="BU26" s="524"/>
      <c r="BV26" s="526" t="s">
        <v>129</v>
      </c>
      <c r="BW26" s="526"/>
      <c r="BX26" s="526"/>
      <c r="BY26" s="526"/>
      <c r="BZ26" s="526"/>
      <c r="CA26" s="527"/>
    </row>
    <row r="27" spans="2:79" ht="84.75" customHeight="1">
      <c r="B27" s="919"/>
      <c r="C27" s="542"/>
      <c r="D27" s="542"/>
      <c r="E27" s="530"/>
      <c r="F27" s="530"/>
      <c r="G27" s="584"/>
      <c r="H27" s="530"/>
      <c r="I27" s="542"/>
      <c r="J27" s="530"/>
      <c r="K27" s="530"/>
      <c r="L27" s="578"/>
      <c r="M27" s="580"/>
      <c r="N27" s="414" t="s">
        <v>92</v>
      </c>
      <c r="O27" s="332">
        <f>P27*O26</f>
        <v>7.5000000000000006E-3</v>
      </c>
      <c r="P27" s="442">
        <f>SUM(Q27:BO27)</f>
        <v>0.33</v>
      </c>
      <c r="Q27" s="462"/>
      <c r="R27" s="309"/>
      <c r="S27" s="309"/>
      <c r="T27" s="463"/>
      <c r="U27" s="309"/>
      <c r="V27" s="309"/>
      <c r="W27" s="309"/>
      <c r="X27" s="464"/>
      <c r="Y27" s="462"/>
      <c r="Z27" s="309"/>
      <c r="AA27" s="309"/>
      <c r="AB27" s="463"/>
      <c r="AC27" s="309"/>
      <c r="AD27" s="310"/>
      <c r="AE27" s="310"/>
      <c r="AF27" s="311"/>
      <c r="AG27" s="462"/>
      <c r="AH27" s="310"/>
      <c r="AI27" s="310"/>
      <c r="AJ27" s="465"/>
      <c r="AK27" s="309"/>
      <c r="AL27" s="310"/>
      <c r="AM27" s="310"/>
      <c r="AN27" s="311"/>
      <c r="AO27" s="462">
        <v>0.33</v>
      </c>
      <c r="AP27" s="310"/>
      <c r="AQ27" s="310"/>
      <c r="AR27" s="465"/>
      <c r="AS27" s="309"/>
      <c r="AT27" s="310"/>
      <c r="AU27" s="310"/>
      <c r="AV27" s="310"/>
      <c r="AW27" s="310"/>
      <c r="AX27" s="310"/>
      <c r="AY27" s="310"/>
      <c r="AZ27" s="310"/>
      <c r="BA27" s="310"/>
      <c r="BB27" s="310"/>
      <c r="BC27" s="310"/>
      <c r="BD27" s="310"/>
      <c r="BE27" s="310"/>
      <c r="BF27" s="310"/>
      <c r="BG27" s="310"/>
      <c r="BH27" s="310"/>
      <c r="BI27" s="310"/>
      <c r="BJ27" s="310"/>
      <c r="BK27" s="311"/>
      <c r="BL27" s="312"/>
      <c r="BM27" s="312"/>
      <c r="BN27" s="312"/>
      <c r="BO27" s="324"/>
      <c r="BP27" s="538"/>
      <c r="BQ27" s="526"/>
      <c r="BR27" s="526"/>
      <c r="BS27" s="524"/>
      <c r="BT27" s="524"/>
      <c r="BU27" s="524"/>
      <c r="BV27" s="526"/>
      <c r="BW27" s="526"/>
      <c r="BX27" s="526"/>
      <c r="BY27" s="526"/>
      <c r="BZ27" s="526"/>
      <c r="CA27" s="527"/>
    </row>
    <row r="28" spans="2:79" ht="84.75" customHeight="1">
      <c r="B28" s="541">
        <v>9</v>
      </c>
      <c r="C28" s="542" t="s">
        <v>110</v>
      </c>
      <c r="D28" s="542" t="s">
        <v>111</v>
      </c>
      <c r="E28" s="530" t="s">
        <v>123</v>
      </c>
      <c r="F28" s="530" t="s">
        <v>130</v>
      </c>
      <c r="G28" s="584" t="s">
        <v>85</v>
      </c>
      <c r="H28" s="530" t="s">
        <v>131</v>
      </c>
      <c r="I28" s="542" t="s">
        <v>131</v>
      </c>
      <c r="J28" s="530" t="s">
        <v>132</v>
      </c>
      <c r="K28" s="530" t="s">
        <v>89</v>
      </c>
      <c r="L28" s="534">
        <v>44105</v>
      </c>
      <c r="M28" s="536">
        <v>44196</v>
      </c>
      <c r="N28" s="414" t="s">
        <v>90</v>
      </c>
      <c r="O28" s="331">
        <v>2.2727272727272728E-2</v>
      </c>
      <c r="P28" s="442">
        <f>SUM(Q28:BO28)</f>
        <v>1</v>
      </c>
      <c r="Q28" s="456"/>
      <c r="R28" s="304"/>
      <c r="S28" s="304"/>
      <c r="T28" s="457"/>
      <c r="U28" s="304"/>
      <c r="V28" s="304"/>
      <c r="W28" s="304"/>
      <c r="X28" s="458"/>
      <c r="Y28" s="456"/>
      <c r="Z28" s="304"/>
      <c r="AA28" s="304"/>
      <c r="AB28" s="457"/>
      <c r="AC28" s="304"/>
      <c r="AD28" s="305"/>
      <c r="AE28" s="305"/>
      <c r="AF28" s="307"/>
      <c r="AG28" s="459"/>
      <c r="AH28" s="306"/>
      <c r="AI28" s="306"/>
      <c r="AJ28" s="460"/>
      <c r="AK28" s="304"/>
      <c r="AL28" s="305"/>
      <c r="AM28" s="305"/>
      <c r="AN28" s="307"/>
      <c r="AO28" s="459"/>
      <c r="AP28" s="306"/>
      <c r="AQ28" s="306"/>
      <c r="AR28" s="460"/>
      <c r="AS28" s="304"/>
      <c r="AT28" s="305"/>
      <c r="AU28" s="305"/>
      <c r="AV28" s="305"/>
      <c r="AW28" s="306"/>
      <c r="AX28" s="306"/>
      <c r="AY28" s="306"/>
      <c r="AZ28" s="306"/>
      <c r="BA28" s="305"/>
      <c r="BB28" s="305"/>
      <c r="BC28" s="305"/>
      <c r="BD28" s="305"/>
      <c r="BE28" s="306"/>
      <c r="BF28" s="306"/>
      <c r="BG28" s="306"/>
      <c r="BH28" s="306"/>
      <c r="BI28" s="305"/>
      <c r="BJ28" s="305"/>
      <c r="BK28" s="307"/>
      <c r="BL28" s="308">
        <v>1</v>
      </c>
      <c r="BM28" s="308"/>
      <c r="BN28" s="308"/>
      <c r="BO28" s="461"/>
      <c r="BP28" s="538" t="s">
        <v>133</v>
      </c>
      <c r="BQ28" s="526"/>
      <c r="BR28" s="526"/>
      <c r="BS28" s="526" t="s">
        <v>133</v>
      </c>
      <c r="BT28" s="526"/>
      <c r="BU28" s="526"/>
      <c r="BV28" s="526" t="s">
        <v>133</v>
      </c>
      <c r="BW28" s="526"/>
      <c r="BX28" s="526"/>
      <c r="BY28" s="526"/>
      <c r="BZ28" s="526"/>
      <c r="CA28" s="527"/>
    </row>
    <row r="29" spans="2:79" ht="84.75" customHeight="1">
      <c r="B29" s="919"/>
      <c r="C29" s="542"/>
      <c r="D29" s="542"/>
      <c r="E29" s="530"/>
      <c r="F29" s="530"/>
      <c r="G29" s="584"/>
      <c r="H29" s="530"/>
      <c r="I29" s="542"/>
      <c r="J29" s="530"/>
      <c r="K29" s="530"/>
      <c r="L29" s="534"/>
      <c r="M29" s="536"/>
      <c r="N29" s="414" t="s">
        <v>92</v>
      </c>
      <c r="O29" s="332">
        <f>P29*O28</f>
        <v>0</v>
      </c>
      <c r="P29" s="442">
        <f>SUM(Q29:BO29)</f>
        <v>0</v>
      </c>
      <c r="Q29" s="462"/>
      <c r="R29" s="309"/>
      <c r="S29" s="309"/>
      <c r="T29" s="463"/>
      <c r="U29" s="309"/>
      <c r="V29" s="309"/>
      <c r="W29" s="309"/>
      <c r="X29" s="464"/>
      <c r="Y29" s="462"/>
      <c r="Z29" s="309"/>
      <c r="AA29" s="309"/>
      <c r="AB29" s="463"/>
      <c r="AC29" s="309"/>
      <c r="AD29" s="310"/>
      <c r="AE29" s="310"/>
      <c r="AF29" s="311"/>
      <c r="AG29" s="462"/>
      <c r="AH29" s="310"/>
      <c r="AI29" s="310"/>
      <c r="AJ29" s="465"/>
      <c r="AK29" s="309"/>
      <c r="AL29" s="310"/>
      <c r="AM29" s="310"/>
      <c r="AN29" s="311"/>
      <c r="AO29" s="462"/>
      <c r="AP29" s="310"/>
      <c r="AQ29" s="310"/>
      <c r="AR29" s="465"/>
      <c r="AS29" s="309"/>
      <c r="AT29" s="310"/>
      <c r="AU29" s="310"/>
      <c r="AV29" s="310"/>
      <c r="AW29" s="310"/>
      <c r="AX29" s="310"/>
      <c r="AY29" s="310"/>
      <c r="AZ29" s="310"/>
      <c r="BA29" s="310"/>
      <c r="BB29" s="310"/>
      <c r="BC29" s="310"/>
      <c r="BD29" s="310"/>
      <c r="BE29" s="310"/>
      <c r="BF29" s="310"/>
      <c r="BG29" s="310"/>
      <c r="BH29" s="310"/>
      <c r="BI29" s="310"/>
      <c r="BJ29" s="310"/>
      <c r="BK29" s="311"/>
      <c r="BL29" s="312"/>
      <c r="BM29" s="312"/>
      <c r="BN29" s="312"/>
      <c r="BO29" s="324"/>
      <c r="BP29" s="538"/>
      <c r="BQ29" s="526"/>
      <c r="BR29" s="526"/>
      <c r="BS29" s="526"/>
      <c r="BT29" s="526"/>
      <c r="BU29" s="526"/>
      <c r="BV29" s="526"/>
      <c r="BW29" s="526"/>
      <c r="BX29" s="526"/>
      <c r="BY29" s="526"/>
      <c r="BZ29" s="526"/>
      <c r="CA29" s="527"/>
    </row>
    <row r="30" spans="2:79" ht="84.75" customHeight="1">
      <c r="B30" s="541">
        <v>10</v>
      </c>
      <c r="C30" s="542" t="s">
        <v>110</v>
      </c>
      <c r="D30" s="542" t="s">
        <v>111</v>
      </c>
      <c r="E30" s="530" t="s">
        <v>123</v>
      </c>
      <c r="F30" s="530" t="s">
        <v>130</v>
      </c>
      <c r="G30" s="584" t="s">
        <v>85</v>
      </c>
      <c r="H30" s="530" t="s">
        <v>134</v>
      </c>
      <c r="I30" s="542" t="s">
        <v>135</v>
      </c>
      <c r="J30" s="530" t="s">
        <v>136</v>
      </c>
      <c r="K30" s="530" t="s">
        <v>89</v>
      </c>
      <c r="L30" s="578">
        <v>43831</v>
      </c>
      <c r="M30" s="580">
        <v>44196</v>
      </c>
      <c r="N30" s="414" t="s">
        <v>90</v>
      </c>
      <c r="O30" s="331">
        <v>2.2727272727272728E-2</v>
      </c>
      <c r="P30" s="442">
        <f>SUM(Q30:BO30)</f>
        <v>1</v>
      </c>
      <c r="Q30" s="456"/>
      <c r="R30" s="304"/>
      <c r="S30" s="304"/>
      <c r="T30" s="457"/>
      <c r="U30" s="304"/>
      <c r="V30" s="304"/>
      <c r="W30" s="304"/>
      <c r="X30" s="458"/>
      <c r="Y30" s="456"/>
      <c r="Z30" s="304"/>
      <c r="AA30" s="304"/>
      <c r="AB30" s="457"/>
      <c r="AC30" s="304"/>
      <c r="AD30" s="305"/>
      <c r="AE30" s="305"/>
      <c r="AF30" s="307"/>
      <c r="AG30" s="459"/>
      <c r="AH30" s="306"/>
      <c r="AI30" s="306"/>
      <c r="AJ30" s="460"/>
      <c r="AK30" s="304"/>
      <c r="AL30" s="305"/>
      <c r="AM30" s="305"/>
      <c r="AN30" s="307"/>
      <c r="AO30" s="459">
        <v>0.33</v>
      </c>
      <c r="AP30" s="306"/>
      <c r="AQ30" s="306"/>
      <c r="AR30" s="460"/>
      <c r="AS30" s="304"/>
      <c r="AT30" s="305"/>
      <c r="AU30" s="305"/>
      <c r="AV30" s="305"/>
      <c r="AW30" s="306"/>
      <c r="AX30" s="306"/>
      <c r="AY30" s="306"/>
      <c r="AZ30" s="306"/>
      <c r="BA30" s="305">
        <v>0.33</v>
      </c>
      <c r="BB30" s="305"/>
      <c r="BC30" s="305"/>
      <c r="BD30" s="305"/>
      <c r="BE30" s="306"/>
      <c r="BF30" s="306"/>
      <c r="BG30" s="306"/>
      <c r="BH30" s="306"/>
      <c r="BI30" s="305"/>
      <c r="BJ30" s="305"/>
      <c r="BK30" s="307"/>
      <c r="BL30" s="308">
        <v>0.34</v>
      </c>
      <c r="BM30" s="308"/>
      <c r="BN30" s="308"/>
      <c r="BO30" s="461"/>
      <c r="BP30" s="538"/>
      <c r="BQ30" s="526"/>
      <c r="BR30" s="526"/>
      <c r="BS30" s="524"/>
      <c r="BT30" s="524"/>
      <c r="BU30" s="524"/>
      <c r="BV30" s="526" t="s">
        <v>137</v>
      </c>
      <c r="BW30" s="526"/>
      <c r="BX30" s="526"/>
      <c r="BY30" s="526"/>
      <c r="BZ30" s="526"/>
      <c r="CA30" s="527"/>
    </row>
    <row r="31" spans="2:79" ht="84.75" customHeight="1">
      <c r="B31" s="919"/>
      <c r="C31" s="542"/>
      <c r="D31" s="542"/>
      <c r="E31" s="530"/>
      <c r="F31" s="530"/>
      <c r="G31" s="584"/>
      <c r="H31" s="530"/>
      <c r="I31" s="542"/>
      <c r="J31" s="530"/>
      <c r="K31" s="530"/>
      <c r="L31" s="578"/>
      <c r="M31" s="580"/>
      <c r="N31" s="414" t="s">
        <v>92</v>
      </c>
      <c r="O31" s="332">
        <f>P31*O30</f>
        <v>2.2727272727272728E-2</v>
      </c>
      <c r="P31" s="442">
        <f>SUM(Q31:BO31)</f>
        <v>1</v>
      </c>
      <c r="Q31" s="466"/>
      <c r="R31" s="313"/>
      <c r="S31" s="313"/>
      <c r="T31" s="467"/>
      <c r="U31" s="313"/>
      <c r="V31" s="313"/>
      <c r="W31" s="313"/>
      <c r="X31" s="468"/>
      <c r="Y31" s="466"/>
      <c r="Z31" s="313"/>
      <c r="AA31" s="313"/>
      <c r="AB31" s="467"/>
      <c r="AC31" s="313"/>
      <c r="AD31" s="314"/>
      <c r="AE31" s="314"/>
      <c r="AF31" s="315"/>
      <c r="AG31" s="466"/>
      <c r="AH31" s="314"/>
      <c r="AI31" s="314"/>
      <c r="AJ31" s="469"/>
      <c r="AK31" s="313"/>
      <c r="AL31" s="314"/>
      <c r="AM31" s="314"/>
      <c r="AN31" s="315"/>
      <c r="AO31" s="466"/>
      <c r="AP31" s="314"/>
      <c r="AQ31" s="314"/>
      <c r="AR31" s="469"/>
      <c r="AS31" s="313"/>
      <c r="AT31" s="314"/>
      <c r="AU31" s="314"/>
      <c r="AV31" s="314"/>
      <c r="AW31" s="314"/>
      <c r="AX31" s="314"/>
      <c r="AY31" s="314"/>
      <c r="AZ31" s="314"/>
      <c r="BA31" s="314"/>
      <c r="BB31" s="314"/>
      <c r="BC31" s="314"/>
      <c r="BD31" s="314">
        <v>1</v>
      </c>
      <c r="BE31" s="314"/>
      <c r="BF31" s="314"/>
      <c r="BG31" s="314"/>
      <c r="BH31" s="314"/>
      <c r="BI31" s="314"/>
      <c r="BJ31" s="314"/>
      <c r="BK31" s="315"/>
      <c r="BL31" s="312"/>
      <c r="BM31" s="312"/>
      <c r="BN31" s="312"/>
      <c r="BO31" s="324"/>
      <c r="BP31" s="538"/>
      <c r="BQ31" s="526"/>
      <c r="BR31" s="526"/>
      <c r="BS31" s="524"/>
      <c r="BT31" s="524"/>
      <c r="BU31" s="524"/>
      <c r="BV31" s="526"/>
      <c r="BW31" s="526"/>
      <c r="BX31" s="526"/>
      <c r="BY31" s="526"/>
      <c r="BZ31" s="526"/>
      <c r="CA31" s="527"/>
    </row>
    <row r="32" spans="2:79" ht="84.75" customHeight="1">
      <c r="B32" s="541">
        <v>11</v>
      </c>
      <c r="C32" s="582" t="s">
        <v>110</v>
      </c>
      <c r="D32" s="582" t="s">
        <v>111</v>
      </c>
      <c r="E32" s="530" t="s">
        <v>123</v>
      </c>
      <c r="F32" s="530" t="s">
        <v>130</v>
      </c>
      <c r="G32" s="584" t="s">
        <v>85</v>
      </c>
      <c r="H32" s="530" t="s">
        <v>138</v>
      </c>
      <c r="I32" s="542" t="s">
        <v>139</v>
      </c>
      <c r="J32" s="530" t="s">
        <v>132</v>
      </c>
      <c r="K32" s="530" t="s">
        <v>89</v>
      </c>
      <c r="L32" s="578">
        <v>43831</v>
      </c>
      <c r="M32" s="580">
        <v>44196</v>
      </c>
      <c r="N32" s="414" t="s">
        <v>90</v>
      </c>
      <c r="O32" s="331">
        <v>2.2727272727272728E-2</v>
      </c>
      <c r="P32" s="442">
        <f>SUM(Q32:BO32)</f>
        <v>1</v>
      </c>
      <c r="Q32" s="456"/>
      <c r="R32" s="304"/>
      <c r="S32" s="304"/>
      <c r="T32" s="457"/>
      <c r="U32" s="304"/>
      <c r="V32" s="304"/>
      <c r="W32" s="304"/>
      <c r="X32" s="458"/>
      <c r="Y32" s="456"/>
      <c r="Z32" s="304"/>
      <c r="AA32" s="304"/>
      <c r="AB32" s="457"/>
      <c r="AC32" s="304"/>
      <c r="AD32" s="304"/>
      <c r="AE32" s="304"/>
      <c r="AF32" s="458"/>
      <c r="AG32" s="456"/>
      <c r="AH32" s="304"/>
      <c r="AI32" s="304"/>
      <c r="AJ32" s="457"/>
      <c r="AK32" s="304"/>
      <c r="AL32" s="304"/>
      <c r="AM32" s="304"/>
      <c r="AN32" s="458"/>
      <c r="AO32" s="456">
        <v>0.33</v>
      </c>
      <c r="AP32" s="304"/>
      <c r="AQ32" s="304"/>
      <c r="AR32" s="457"/>
      <c r="AS32" s="304"/>
      <c r="AT32" s="304"/>
      <c r="AU32" s="304"/>
      <c r="AV32" s="304"/>
      <c r="AW32" s="304"/>
      <c r="AX32" s="304"/>
      <c r="AY32" s="304"/>
      <c r="AZ32" s="304"/>
      <c r="BA32" s="304">
        <v>0.33</v>
      </c>
      <c r="BB32" s="304"/>
      <c r="BC32" s="304"/>
      <c r="BD32" s="304"/>
      <c r="BE32" s="304"/>
      <c r="BF32" s="304"/>
      <c r="BG32" s="304"/>
      <c r="BH32" s="304"/>
      <c r="BI32" s="304"/>
      <c r="BJ32" s="304"/>
      <c r="BK32" s="304"/>
      <c r="BL32" s="304">
        <v>0.34</v>
      </c>
      <c r="BM32" s="304"/>
      <c r="BN32" s="304"/>
      <c r="BO32" s="458"/>
      <c r="BP32" s="576" t="s">
        <v>140</v>
      </c>
      <c r="BQ32" s="524"/>
      <c r="BR32" s="524"/>
      <c r="BS32" s="524" t="s">
        <v>141</v>
      </c>
      <c r="BT32" s="524"/>
      <c r="BU32" s="524"/>
      <c r="BV32" s="524" t="s">
        <v>142</v>
      </c>
      <c r="BW32" s="524"/>
      <c r="BX32" s="524"/>
      <c r="BY32" s="526"/>
      <c r="BZ32" s="526"/>
      <c r="CA32" s="527"/>
    </row>
    <row r="33" spans="1:80" ht="84.75" customHeight="1" thickBot="1">
      <c r="B33" s="920"/>
      <c r="C33" s="583"/>
      <c r="D33" s="583"/>
      <c r="E33" s="554"/>
      <c r="F33" s="554"/>
      <c r="G33" s="585"/>
      <c r="H33" s="554"/>
      <c r="I33" s="557"/>
      <c r="J33" s="554"/>
      <c r="K33" s="554"/>
      <c r="L33" s="579"/>
      <c r="M33" s="581"/>
      <c r="N33" s="414" t="s">
        <v>92</v>
      </c>
      <c r="O33" s="332">
        <f>P33*O32</f>
        <v>2.2727272727272728E-2</v>
      </c>
      <c r="P33" s="442">
        <v>1</v>
      </c>
      <c r="Q33" s="466"/>
      <c r="R33" s="313"/>
      <c r="S33" s="313"/>
      <c r="T33" s="467"/>
      <c r="U33" s="313">
        <v>0.2</v>
      </c>
      <c r="V33" s="313"/>
      <c r="W33" s="313"/>
      <c r="X33" s="468"/>
      <c r="Y33" s="466"/>
      <c r="Z33" s="313"/>
      <c r="AA33" s="313"/>
      <c r="AB33" s="467"/>
      <c r="AC33" s="313"/>
      <c r="AD33" s="314"/>
      <c r="AE33" s="314"/>
      <c r="AF33" s="315">
        <v>0.2</v>
      </c>
      <c r="AG33" s="466"/>
      <c r="AH33" s="314"/>
      <c r="AI33" s="314"/>
      <c r="AJ33" s="469"/>
      <c r="AK33" s="313"/>
      <c r="AL33" s="314"/>
      <c r="AM33" s="314">
        <v>0.2</v>
      </c>
      <c r="AN33" s="315"/>
      <c r="AO33" s="466"/>
      <c r="AP33" s="314"/>
      <c r="AQ33" s="314"/>
      <c r="AR33" s="469"/>
      <c r="AS33" s="313"/>
      <c r="AT33" s="314"/>
      <c r="AU33" s="314">
        <v>0.2</v>
      </c>
      <c r="AV33" s="314"/>
      <c r="AW33" s="314"/>
      <c r="AX33" s="314"/>
      <c r="AY33" s="314">
        <v>0.2</v>
      </c>
      <c r="AZ33" s="314"/>
      <c r="BA33" s="314"/>
      <c r="BB33" s="314"/>
      <c r="BC33" s="314"/>
      <c r="BD33" s="314"/>
      <c r="BE33" s="314"/>
      <c r="BF33" s="314"/>
      <c r="BG33" s="314"/>
      <c r="BH33" s="314"/>
      <c r="BI33" s="314"/>
      <c r="BJ33" s="314"/>
      <c r="BK33" s="315"/>
      <c r="BL33" s="312"/>
      <c r="BM33" s="312"/>
      <c r="BN33" s="312"/>
      <c r="BO33" s="324"/>
      <c r="BP33" s="576"/>
      <c r="BQ33" s="524"/>
      <c r="BR33" s="524"/>
      <c r="BS33" s="524"/>
      <c r="BT33" s="524"/>
      <c r="BU33" s="524"/>
      <c r="BV33" s="524"/>
      <c r="BW33" s="524"/>
      <c r="BX33" s="524"/>
      <c r="BY33" s="526"/>
      <c r="BZ33" s="526"/>
      <c r="CA33" s="527"/>
    </row>
    <row r="34" spans="1:80" ht="93" customHeight="1">
      <c r="B34" s="550">
        <v>12</v>
      </c>
      <c r="C34" s="551" t="s">
        <v>121</v>
      </c>
      <c r="D34" s="551" t="s">
        <v>122</v>
      </c>
      <c r="E34" s="551" t="s">
        <v>143</v>
      </c>
      <c r="F34" s="551" t="s">
        <v>144</v>
      </c>
      <c r="G34" s="577" t="s">
        <v>145</v>
      </c>
      <c r="H34" s="551" t="s">
        <v>146</v>
      </c>
      <c r="I34" s="551" t="s">
        <v>147</v>
      </c>
      <c r="J34" s="551" t="s">
        <v>148</v>
      </c>
      <c r="K34" s="547" t="s">
        <v>89</v>
      </c>
      <c r="L34" s="562">
        <v>43831</v>
      </c>
      <c r="M34" s="549" t="s">
        <v>149</v>
      </c>
      <c r="N34" s="414" t="s">
        <v>90</v>
      </c>
      <c r="O34" s="333">
        <v>8.9285714285714281E-3</v>
      </c>
      <c r="P34" s="442">
        <f t="shared" ref="P34:P97" si="0">SUM(Q34:BO34)</f>
        <v>1</v>
      </c>
      <c r="Q34" s="456"/>
      <c r="R34" s="304"/>
      <c r="S34" s="304"/>
      <c r="T34" s="457"/>
      <c r="U34" s="304"/>
      <c r="V34" s="304"/>
      <c r="W34" s="304"/>
      <c r="X34" s="458"/>
      <c r="Y34" s="456"/>
      <c r="Z34" s="304"/>
      <c r="AA34" s="304"/>
      <c r="AB34" s="457"/>
      <c r="AC34" s="304"/>
      <c r="AD34" s="305"/>
      <c r="AE34" s="305"/>
      <c r="AF34" s="307"/>
      <c r="AG34" s="459"/>
      <c r="AH34" s="306"/>
      <c r="AI34" s="306"/>
      <c r="AJ34" s="460"/>
      <c r="AK34" s="304"/>
      <c r="AL34" s="305"/>
      <c r="AM34" s="305"/>
      <c r="AN34" s="307"/>
      <c r="AO34" s="459">
        <v>0.25</v>
      </c>
      <c r="AP34" s="306"/>
      <c r="AQ34" s="306"/>
      <c r="AR34" s="460"/>
      <c r="AS34" s="304"/>
      <c r="AT34" s="305"/>
      <c r="AU34" s="305"/>
      <c r="AV34" s="305"/>
      <c r="AW34" s="306"/>
      <c r="AX34" s="306"/>
      <c r="AY34" s="306"/>
      <c r="AZ34" s="306">
        <v>0.25</v>
      </c>
      <c r="BA34" s="305"/>
      <c r="BB34" s="305"/>
      <c r="BC34" s="305"/>
      <c r="BD34" s="305"/>
      <c r="BE34" s="306"/>
      <c r="BF34" s="306"/>
      <c r="BG34" s="306"/>
      <c r="BH34" s="306"/>
      <c r="BI34" s="305"/>
      <c r="BJ34" s="305"/>
      <c r="BK34" s="307"/>
      <c r="BL34" s="308">
        <v>0.5</v>
      </c>
      <c r="BM34" s="308"/>
      <c r="BN34" s="308"/>
      <c r="BO34" s="461"/>
      <c r="BP34" s="538"/>
      <c r="BQ34" s="526"/>
      <c r="BR34" s="526"/>
      <c r="BS34" s="524" t="s">
        <v>150</v>
      </c>
      <c r="BT34" s="524"/>
      <c r="BU34" s="524"/>
      <c r="BV34" s="524" t="s">
        <v>151</v>
      </c>
      <c r="BW34" s="524"/>
      <c r="BX34" s="524"/>
      <c r="BY34" s="526"/>
      <c r="BZ34" s="526"/>
      <c r="CA34" s="527"/>
    </row>
    <row r="35" spans="1:80" ht="108" customHeight="1" thickBot="1">
      <c r="B35" s="919"/>
      <c r="C35" s="542"/>
      <c r="D35" s="542"/>
      <c r="E35" s="542"/>
      <c r="F35" s="542"/>
      <c r="G35" s="572"/>
      <c r="H35" s="542"/>
      <c r="I35" s="542"/>
      <c r="J35" s="542"/>
      <c r="K35" s="530"/>
      <c r="L35" s="560"/>
      <c r="M35" s="536"/>
      <c r="N35" s="414" t="s">
        <v>92</v>
      </c>
      <c r="O35" s="332">
        <f>P35*O34</f>
        <v>4.1964285714285706E-3</v>
      </c>
      <c r="P35" s="442">
        <f t="shared" si="0"/>
        <v>0.47</v>
      </c>
      <c r="Q35" s="470"/>
      <c r="R35" s="316"/>
      <c r="S35" s="316"/>
      <c r="T35" s="471"/>
      <c r="U35" s="316"/>
      <c r="V35" s="316"/>
      <c r="W35" s="316"/>
      <c r="X35" s="472"/>
      <c r="Y35" s="470"/>
      <c r="Z35" s="316"/>
      <c r="AA35" s="316"/>
      <c r="AB35" s="471"/>
      <c r="AC35" s="316"/>
      <c r="AD35" s="317"/>
      <c r="AE35" s="317"/>
      <c r="AF35" s="318"/>
      <c r="AG35" s="470"/>
      <c r="AH35" s="317"/>
      <c r="AI35" s="317"/>
      <c r="AJ35" s="473"/>
      <c r="AK35" s="316"/>
      <c r="AL35" s="317"/>
      <c r="AM35" s="317"/>
      <c r="AN35" s="318"/>
      <c r="AO35" s="470">
        <v>0.25</v>
      </c>
      <c r="AP35" s="317"/>
      <c r="AQ35" s="317"/>
      <c r="AR35" s="473"/>
      <c r="AS35" s="316"/>
      <c r="AT35" s="317"/>
      <c r="AU35" s="317"/>
      <c r="AV35" s="317"/>
      <c r="AW35" s="317"/>
      <c r="AX35" s="317"/>
      <c r="AY35" s="317"/>
      <c r="AZ35" s="317">
        <v>0.22</v>
      </c>
      <c r="BA35" s="317"/>
      <c r="BB35" s="317"/>
      <c r="BC35" s="317"/>
      <c r="BD35" s="317"/>
      <c r="BE35" s="317"/>
      <c r="BF35" s="317"/>
      <c r="BG35" s="317"/>
      <c r="BH35" s="317"/>
      <c r="BI35" s="317"/>
      <c r="BJ35" s="317"/>
      <c r="BK35" s="318"/>
      <c r="BL35" s="312"/>
      <c r="BM35" s="312"/>
      <c r="BN35" s="312"/>
      <c r="BO35" s="324"/>
      <c r="BP35" s="538"/>
      <c r="BQ35" s="526"/>
      <c r="BR35" s="526"/>
      <c r="BS35" s="524"/>
      <c r="BT35" s="524"/>
      <c r="BU35" s="524"/>
      <c r="BV35" s="524"/>
      <c r="BW35" s="524"/>
      <c r="BX35" s="524"/>
      <c r="BY35" s="526"/>
      <c r="BZ35" s="526"/>
      <c r="CA35" s="527"/>
    </row>
    <row r="36" spans="1:80" ht="84.75" customHeight="1">
      <c r="B36" s="541">
        <v>13</v>
      </c>
      <c r="C36" s="542" t="s">
        <v>99</v>
      </c>
      <c r="D36" s="542" t="s">
        <v>152</v>
      </c>
      <c r="E36" s="532" t="s">
        <v>153</v>
      </c>
      <c r="F36" s="532" t="s">
        <v>154</v>
      </c>
      <c r="G36" s="572" t="s">
        <v>145</v>
      </c>
      <c r="H36" s="532" t="s">
        <v>155</v>
      </c>
      <c r="I36" s="542" t="s">
        <v>156</v>
      </c>
      <c r="J36" s="532" t="s">
        <v>157</v>
      </c>
      <c r="K36" s="530" t="s">
        <v>89</v>
      </c>
      <c r="L36" s="534">
        <v>43831</v>
      </c>
      <c r="M36" s="536">
        <v>43889</v>
      </c>
      <c r="N36" s="414" t="s">
        <v>90</v>
      </c>
      <c r="O36" s="333">
        <v>8.9285714285714281E-3</v>
      </c>
      <c r="P36" s="442">
        <f t="shared" si="0"/>
        <v>1</v>
      </c>
      <c r="Q36" s="474"/>
      <c r="R36" s="319"/>
      <c r="S36" s="319"/>
      <c r="T36" s="475">
        <v>1</v>
      </c>
      <c r="U36" s="319"/>
      <c r="V36" s="319"/>
      <c r="W36" s="319"/>
      <c r="X36" s="476"/>
      <c r="Y36" s="474"/>
      <c r="Z36" s="319"/>
      <c r="AA36" s="319"/>
      <c r="AB36" s="475"/>
      <c r="AC36" s="319"/>
      <c r="AD36" s="320"/>
      <c r="AE36" s="320"/>
      <c r="AF36" s="322"/>
      <c r="AG36" s="477"/>
      <c r="AH36" s="321"/>
      <c r="AI36" s="321"/>
      <c r="AJ36" s="478"/>
      <c r="AK36" s="319"/>
      <c r="AL36" s="320"/>
      <c r="AM36" s="320"/>
      <c r="AN36" s="322"/>
      <c r="AO36" s="477"/>
      <c r="AP36" s="321"/>
      <c r="AQ36" s="321"/>
      <c r="AR36" s="478"/>
      <c r="AS36" s="319"/>
      <c r="AT36" s="320"/>
      <c r="AU36" s="320"/>
      <c r="AV36" s="320"/>
      <c r="AW36" s="321"/>
      <c r="AX36" s="321"/>
      <c r="AY36" s="321"/>
      <c r="AZ36" s="321"/>
      <c r="BA36" s="320"/>
      <c r="BB36" s="320"/>
      <c r="BC36" s="320"/>
      <c r="BD36" s="320"/>
      <c r="BE36" s="321"/>
      <c r="BF36" s="321"/>
      <c r="BG36" s="321"/>
      <c r="BH36" s="321"/>
      <c r="BI36" s="320"/>
      <c r="BJ36" s="320"/>
      <c r="BK36" s="322"/>
      <c r="BL36" s="308"/>
      <c r="BM36" s="308"/>
      <c r="BN36" s="308"/>
      <c r="BO36" s="461"/>
      <c r="BP36" s="576" t="s">
        <v>158</v>
      </c>
      <c r="BQ36" s="524"/>
      <c r="BR36" s="524"/>
      <c r="BS36" s="524" t="s">
        <v>159</v>
      </c>
      <c r="BT36" s="524"/>
      <c r="BU36" s="524"/>
      <c r="BV36" s="526"/>
      <c r="BW36" s="526"/>
      <c r="BX36" s="526"/>
      <c r="BY36" s="526"/>
      <c r="BZ36" s="526"/>
      <c r="CA36" s="527"/>
    </row>
    <row r="37" spans="1:80" ht="84.75" customHeight="1" thickBot="1">
      <c r="B37" s="919"/>
      <c r="C37" s="542"/>
      <c r="D37" s="542"/>
      <c r="E37" s="532"/>
      <c r="F37" s="532"/>
      <c r="G37" s="572"/>
      <c r="H37" s="532"/>
      <c r="I37" s="542"/>
      <c r="J37" s="532"/>
      <c r="K37" s="530"/>
      <c r="L37" s="534"/>
      <c r="M37" s="536"/>
      <c r="N37" s="414" t="s">
        <v>92</v>
      </c>
      <c r="O37" s="332">
        <f>P37*O36</f>
        <v>8.9285714285714281E-3</v>
      </c>
      <c r="P37" s="442">
        <f t="shared" si="0"/>
        <v>1</v>
      </c>
      <c r="Q37" s="479"/>
      <c r="R37" s="323"/>
      <c r="S37" s="323"/>
      <c r="T37" s="480">
        <v>1</v>
      </c>
      <c r="U37" s="323"/>
      <c r="V37" s="323"/>
      <c r="W37" s="323"/>
      <c r="X37" s="481"/>
      <c r="Y37" s="479"/>
      <c r="Z37" s="323"/>
      <c r="AA37" s="323"/>
      <c r="AB37" s="480"/>
      <c r="AC37" s="323"/>
      <c r="AD37" s="312"/>
      <c r="AE37" s="312"/>
      <c r="AF37" s="324"/>
      <c r="AG37" s="479"/>
      <c r="AH37" s="312"/>
      <c r="AI37" s="312"/>
      <c r="AJ37" s="482"/>
      <c r="AK37" s="323"/>
      <c r="AL37" s="312"/>
      <c r="AM37" s="312"/>
      <c r="AN37" s="324"/>
      <c r="AO37" s="479"/>
      <c r="AP37" s="312"/>
      <c r="AQ37" s="312"/>
      <c r="AR37" s="482"/>
      <c r="AS37" s="323"/>
      <c r="AT37" s="312"/>
      <c r="AU37" s="312"/>
      <c r="AV37" s="312"/>
      <c r="AW37" s="312"/>
      <c r="AX37" s="312"/>
      <c r="AY37" s="312"/>
      <c r="AZ37" s="312"/>
      <c r="BA37" s="312"/>
      <c r="BB37" s="312"/>
      <c r="BC37" s="312"/>
      <c r="BD37" s="312"/>
      <c r="BE37" s="312"/>
      <c r="BF37" s="312"/>
      <c r="BG37" s="312"/>
      <c r="BH37" s="312"/>
      <c r="BI37" s="312"/>
      <c r="BJ37" s="312"/>
      <c r="BK37" s="324"/>
      <c r="BL37" s="312"/>
      <c r="BM37" s="312"/>
      <c r="BN37" s="312"/>
      <c r="BO37" s="324"/>
      <c r="BP37" s="576"/>
      <c r="BQ37" s="524"/>
      <c r="BR37" s="524"/>
      <c r="BS37" s="524"/>
      <c r="BT37" s="524"/>
      <c r="BU37" s="524"/>
      <c r="BV37" s="526"/>
      <c r="BW37" s="526"/>
      <c r="BX37" s="526"/>
      <c r="BY37" s="526"/>
      <c r="BZ37" s="526"/>
      <c r="CA37" s="527"/>
    </row>
    <row r="38" spans="1:80" ht="84.75" customHeight="1">
      <c r="A38" s="33"/>
      <c r="B38" s="541">
        <v>14</v>
      </c>
      <c r="C38" s="542" t="s">
        <v>99</v>
      </c>
      <c r="D38" s="542" t="s">
        <v>152</v>
      </c>
      <c r="E38" s="532" t="s">
        <v>153</v>
      </c>
      <c r="F38" s="532" t="s">
        <v>154</v>
      </c>
      <c r="G38" s="572" t="s">
        <v>145</v>
      </c>
      <c r="H38" s="532" t="s">
        <v>160</v>
      </c>
      <c r="I38" s="542" t="s">
        <v>161</v>
      </c>
      <c r="J38" s="532" t="s">
        <v>157</v>
      </c>
      <c r="K38" s="530" t="s">
        <v>89</v>
      </c>
      <c r="L38" s="534">
        <v>44013</v>
      </c>
      <c r="M38" s="536">
        <v>44196</v>
      </c>
      <c r="N38" s="414" t="s">
        <v>90</v>
      </c>
      <c r="O38" s="333">
        <v>8.9285714285714281E-3</v>
      </c>
      <c r="P38" s="442">
        <f t="shared" si="0"/>
        <v>1</v>
      </c>
      <c r="Q38" s="474"/>
      <c r="R38" s="319"/>
      <c r="S38" s="319"/>
      <c r="T38" s="475"/>
      <c r="U38" s="319"/>
      <c r="V38" s="319"/>
      <c r="W38" s="319"/>
      <c r="X38" s="476"/>
      <c r="Y38" s="474"/>
      <c r="Z38" s="319"/>
      <c r="AA38" s="319"/>
      <c r="AB38" s="475"/>
      <c r="AC38" s="319"/>
      <c r="AD38" s="320"/>
      <c r="AE38" s="320"/>
      <c r="AF38" s="322"/>
      <c r="AG38" s="477"/>
      <c r="AH38" s="321"/>
      <c r="AI38" s="321"/>
      <c r="AJ38" s="478"/>
      <c r="AK38" s="319"/>
      <c r="AL38" s="320"/>
      <c r="AM38" s="320"/>
      <c r="AN38" s="322"/>
      <c r="AO38" s="477"/>
      <c r="AP38" s="321"/>
      <c r="AQ38" s="321"/>
      <c r="AR38" s="478"/>
      <c r="AS38" s="319"/>
      <c r="AT38" s="320"/>
      <c r="AU38" s="320"/>
      <c r="AV38" s="320"/>
      <c r="AW38" s="321"/>
      <c r="AX38" s="321"/>
      <c r="AY38" s="321"/>
      <c r="AZ38" s="321">
        <v>0.5</v>
      </c>
      <c r="BA38" s="320"/>
      <c r="BB38" s="320"/>
      <c r="BC38" s="320"/>
      <c r="BD38" s="320"/>
      <c r="BE38" s="321"/>
      <c r="BF38" s="321"/>
      <c r="BG38" s="321"/>
      <c r="BH38" s="321"/>
      <c r="BI38" s="320"/>
      <c r="BJ38" s="320"/>
      <c r="BK38" s="322"/>
      <c r="BL38" s="308">
        <v>0.5</v>
      </c>
      <c r="BM38" s="308"/>
      <c r="BN38" s="308"/>
      <c r="BO38" s="461"/>
      <c r="BP38" s="538"/>
      <c r="BQ38" s="526"/>
      <c r="BR38" s="526"/>
      <c r="BS38" s="524" t="s">
        <v>159</v>
      </c>
      <c r="BT38" s="524"/>
      <c r="BU38" s="524"/>
      <c r="BV38" s="526" t="s">
        <v>162</v>
      </c>
      <c r="BW38" s="526"/>
      <c r="BX38" s="526"/>
      <c r="BY38" s="526"/>
      <c r="BZ38" s="526"/>
      <c r="CA38" s="527"/>
      <c r="CB38" s="33"/>
    </row>
    <row r="39" spans="1:80" ht="84.75" customHeight="1" thickBot="1">
      <c r="B39" s="919"/>
      <c r="C39" s="542"/>
      <c r="D39" s="542"/>
      <c r="E39" s="532"/>
      <c r="F39" s="532"/>
      <c r="G39" s="572"/>
      <c r="H39" s="532"/>
      <c r="I39" s="542"/>
      <c r="J39" s="532"/>
      <c r="K39" s="530"/>
      <c r="L39" s="534"/>
      <c r="M39" s="536"/>
      <c r="N39" s="414" t="s">
        <v>92</v>
      </c>
      <c r="O39" s="332">
        <f>P39*O38</f>
        <v>4.464285714285714E-3</v>
      </c>
      <c r="P39" s="442">
        <f t="shared" si="0"/>
        <v>0.5</v>
      </c>
      <c r="Q39" s="479"/>
      <c r="R39" s="323"/>
      <c r="S39" s="323"/>
      <c r="T39" s="480"/>
      <c r="U39" s="323"/>
      <c r="V39" s="323"/>
      <c r="W39" s="323"/>
      <c r="X39" s="481"/>
      <c r="Y39" s="479"/>
      <c r="Z39" s="323"/>
      <c r="AA39" s="323"/>
      <c r="AB39" s="480"/>
      <c r="AC39" s="323"/>
      <c r="AD39" s="312"/>
      <c r="AE39" s="312"/>
      <c r="AF39" s="324"/>
      <c r="AG39" s="479"/>
      <c r="AH39" s="312"/>
      <c r="AI39" s="312"/>
      <c r="AJ39" s="482"/>
      <c r="AK39" s="323"/>
      <c r="AL39" s="312"/>
      <c r="AM39" s="312"/>
      <c r="AN39" s="324"/>
      <c r="AO39" s="479"/>
      <c r="AP39" s="312"/>
      <c r="AQ39" s="312"/>
      <c r="AR39" s="482"/>
      <c r="AS39" s="323"/>
      <c r="AT39" s="312"/>
      <c r="AU39" s="312"/>
      <c r="AV39" s="312"/>
      <c r="AW39" s="312"/>
      <c r="AX39" s="312"/>
      <c r="AY39" s="312"/>
      <c r="AZ39" s="312">
        <v>0.5</v>
      </c>
      <c r="BA39" s="312"/>
      <c r="BB39" s="312"/>
      <c r="BC39" s="312"/>
      <c r="BD39" s="312"/>
      <c r="BE39" s="312"/>
      <c r="BF39" s="312"/>
      <c r="BG39" s="312"/>
      <c r="BH39" s="312"/>
      <c r="BI39" s="312"/>
      <c r="BJ39" s="312"/>
      <c r="BK39" s="324"/>
      <c r="BL39" s="312"/>
      <c r="BM39" s="312"/>
      <c r="BN39" s="312"/>
      <c r="BO39" s="324"/>
      <c r="BP39" s="538"/>
      <c r="BQ39" s="526"/>
      <c r="BR39" s="526"/>
      <c r="BS39" s="524"/>
      <c r="BT39" s="524"/>
      <c r="BU39" s="524"/>
      <c r="BV39" s="526"/>
      <c r="BW39" s="526"/>
      <c r="BX39" s="526"/>
      <c r="BY39" s="526"/>
      <c r="BZ39" s="526"/>
      <c r="CA39" s="527"/>
    </row>
    <row r="40" spans="1:80" ht="84.75" customHeight="1">
      <c r="B40" s="541">
        <v>15</v>
      </c>
      <c r="C40" s="542" t="s">
        <v>99</v>
      </c>
      <c r="D40" s="542" t="s">
        <v>152</v>
      </c>
      <c r="E40" s="532" t="s">
        <v>153</v>
      </c>
      <c r="F40" s="532" t="s">
        <v>154</v>
      </c>
      <c r="G40" s="572" t="s">
        <v>145</v>
      </c>
      <c r="H40" s="532" t="s">
        <v>163</v>
      </c>
      <c r="I40" s="542" t="s">
        <v>164</v>
      </c>
      <c r="J40" s="532" t="s">
        <v>157</v>
      </c>
      <c r="K40" s="530" t="s">
        <v>89</v>
      </c>
      <c r="L40" s="534">
        <v>43922</v>
      </c>
      <c r="M40" s="536">
        <v>43951</v>
      </c>
      <c r="N40" s="414" t="s">
        <v>90</v>
      </c>
      <c r="O40" s="333">
        <v>8.9285714285714281E-3</v>
      </c>
      <c r="P40" s="442">
        <f t="shared" si="0"/>
        <v>1</v>
      </c>
      <c r="Q40" s="474"/>
      <c r="R40" s="319"/>
      <c r="S40" s="319"/>
      <c r="T40" s="475"/>
      <c r="U40" s="319"/>
      <c r="V40" s="319"/>
      <c r="W40" s="319"/>
      <c r="X40" s="476"/>
      <c r="Y40" s="474"/>
      <c r="Z40" s="319"/>
      <c r="AA40" s="319"/>
      <c r="AB40" s="475"/>
      <c r="AC40" s="319"/>
      <c r="AD40" s="320"/>
      <c r="AE40" s="320"/>
      <c r="AF40" s="322">
        <v>1</v>
      </c>
      <c r="AG40" s="477"/>
      <c r="AH40" s="321"/>
      <c r="AI40" s="321"/>
      <c r="AJ40" s="478"/>
      <c r="AK40" s="319"/>
      <c r="AL40" s="320"/>
      <c r="AM40" s="320"/>
      <c r="AN40" s="322"/>
      <c r="AO40" s="477"/>
      <c r="AP40" s="321"/>
      <c r="AQ40" s="321"/>
      <c r="AR40" s="478"/>
      <c r="AS40" s="319"/>
      <c r="AT40" s="320"/>
      <c r="AU40" s="320"/>
      <c r="AV40" s="320"/>
      <c r="AW40" s="321"/>
      <c r="AX40" s="321"/>
      <c r="AY40" s="321"/>
      <c r="AZ40" s="321"/>
      <c r="BA40" s="320"/>
      <c r="BB40" s="320"/>
      <c r="BC40" s="320"/>
      <c r="BD40" s="320"/>
      <c r="BE40" s="321"/>
      <c r="BF40" s="321"/>
      <c r="BG40" s="321"/>
      <c r="BH40" s="321"/>
      <c r="BI40" s="320"/>
      <c r="BJ40" s="320"/>
      <c r="BK40" s="322"/>
      <c r="BL40" s="308"/>
      <c r="BM40" s="308"/>
      <c r="BN40" s="308"/>
      <c r="BO40" s="461"/>
      <c r="BP40" s="538"/>
      <c r="BQ40" s="526"/>
      <c r="BR40" s="526"/>
      <c r="BS40" s="524" t="s">
        <v>165</v>
      </c>
      <c r="BT40" s="524"/>
      <c r="BU40" s="524"/>
      <c r="BV40" s="526"/>
      <c r="BW40" s="526"/>
      <c r="BX40" s="526"/>
      <c r="BY40" s="526"/>
      <c r="BZ40" s="526"/>
      <c r="CA40" s="527"/>
    </row>
    <row r="41" spans="1:80" ht="84.75" customHeight="1" thickBot="1">
      <c r="B41" s="919"/>
      <c r="C41" s="542"/>
      <c r="D41" s="542"/>
      <c r="E41" s="532"/>
      <c r="F41" s="532"/>
      <c r="G41" s="572"/>
      <c r="H41" s="532"/>
      <c r="I41" s="542"/>
      <c r="J41" s="532"/>
      <c r="K41" s="530"/>
      <c r="L41" s="534"/>
      <c r="M41" s="536"/>
      <c r="N41" s="414" t="s">
        <v>92</v>
      </c>
      <c r="O41" s="332">
        <f>P41*O40</f>
        <v>8.9285714285714281E-3</v>
      </c>
      <c r="P41" s="442">
        <f t="shared" si="0"/>
        <v>1</v>
      </c>
      <c r="Q41" s="479"/>
      <c r="R41" s="323"/>
      <c r="S41" s="323"/>
      <c r="T41" s="480"/>
      <c r="U41" s="323"/>
      <c r="V41" s="323"/>
      <c r="W41" s="323"/>
      <c r="X41" s="481"/>
      <c r="Y41" s="479"/>
      <c r="Z41" s="323"/>
      <c r="AA41" s="323"/>
      <c r="AB41" s="480"/>
      <c r="AC41" s="323"/>
      <c r="AD41" s="312"/>
      <c r="AE41" s="312"/>
      <c r="AF41" s="324">
        <v>1</v>
      </c>
      <c r="AG41" s="479"/>
      <c r="AH41" s="312"/>
      <c r="AI41" s="312"/>
      <c r="AJ41" s="482"/>
      <c r="AK41" s="323"/>
      <c r="AL41" s="312"/>
      <c r="AM41" s="312"/>
      <c r="AN41" s="324"/>
      <c r="AO41" s="479"/>
      <c r="AP41" s="312"/>
      <c r="AQ41" s="312"/>
      <c r="AR41" s="482"/>
      <c r="AS41" s="323"/>
      <c r="AT41" s="312"/>
      <c r="AU41" s="312"/>
      <c r="AV41" s="312"/>
      <c r="AW41" s="312"/>
      <c r="AX41" s="312"/>
      <c r="AY41" s="312"/>
      <c r="AZ41" s="312"/>
      <c r="BA41" s="312"/>
      <c r="BB41" s="312"/>
      <c r="BC41" s="312"/>
      <c r="BD41" s="312"/>
      <c r="BE41" s="312"/>
      <c r="BF41" s="312"/>
      <c r="BG41" s="312"/>
      <c r="BH41" s="312"/>
      <c r="BI41" s="312"/>
      <c r="BJ41" s="312"/>
      <c r="BK41" s="324"/>
      <c r="BL41" s="312"/>
      <c r="BM41" s="312"/>
      <c r="BN41" s="312"/>
      <c r="BO41" s="324"/>
      <c r="BP41" s="538"/>
      <c r="BQ41" s="526"/>
      <c r="BR41" s="526"/>
      <c r="BS41" s="524"/>
      <c r="BT41" s="524"/>
      <c r="BU41" s="524"/>
      <c r="BV41" s="526"/>
      <c r="BW41" s="526"/>
      <c r="BX41" s="526"/>
      <c r="BY41" s="526"/>
      <c r="BZ41" s="526"/>
      <c r="CA41" s="527"/>
    </row>
    <row r="42" spans="1:80" ht="84.75" customHeight="1">
      <c r="B42" s="541">
        <v>16</v>
      </c>
      <c r="C42" s="542" t="s">
        <v>99</v>
      </c>
      <c r="D42" s="542" t="s">
        <v>152</v>
      </c>
      <c r="E42" s="532" t="s">
        <v>153</v>
      </c>
      <c r="F42" s="532" t="s">
        <v>154</v>
      </c>
      <c r="G42" s="572" t="s">
        <v>145</v>
      </c>
      <c r="H42" s="532" t="s">
        <v>166</v>
      </c>
      <c r="I42" s="542" t="s">
        <v>164</v>
      </c>
      <c r="J42" s="532" t="s">
        <v>157</v>
      </c>
      <c r="K42" s="530" t="s">
        <v>89</v>
      </c>
      <c r="L42" s="534">
        <v>44013</v>
      </c>
      <c r="M42" s="536">
        <v>44043</v>
      </c>
      <c r="N42" s="414" t="s">
        <v>90</v>
      </c>
      <c r="O42" s="333">
        <v>8.9285714285714281E-3</v>
      </c>
      <c r="P42" s="442">
        <f t="shared" si="0"/>
        <v>1</v>
      </c>
      <c r="Q42" s="474"/>
      <c r="R42" s="319"/>
      <c r="S42" s="319"/>
      <c r="T42" s="475"/>
      <c r="U42" s="319"/>
      <c r="V42" s="319"/>
      <c r="W42" s="319"/>
      <c r="X42" s="476"/>
      <c r="Y42" s="474"/>
      <c r="Z42" s="319"/>
      <c r="AA42" s="319"/>
      <c r="AB42" s="475"/>
      <c r="AC42" s="319"/>
      <c r="AD42" s="320"/>
      <c r="AE42" s="320"/>
      <c r="AF42" s="322"/>
      <c r="AG42" s="477"/>
      <c r="AH42" s="321"/>
      <c r="AI42" s="321"/>
      <c r="AJ42" s="478"/>
      <c r="AK42" s="319"/>
      <c r="AL42" s="320"/>
      <c r="AM42" s="320"/>
      <c r="AN42" s="322"/>
      <c r="AO42" s="477"/>
      <c r="AP42" s="321"/>
      <c r="AQ42" s="321"/>
      <c r="AR42" s="478">
        <v>1</v>
      </c>
      <c r="AS42" s="319"/>
      <c r="AT42" s="320"/>
      <c r="AU42" s="320"/>
      <c r="AV42" s="320"/>
      <c r="AW42" s="321"/>
      <c r="AX42" s="321"/>
      <c r="AY42" s="321"/>
      <c r="AZ42" s="321"/>
      <c r="BA42" s="320"/>
      <c r="BB42" s="320"/>
      <c r="BC42" s="320"/>
      <c r="BD42" s="320"/>
      <c r="BE42" s="321"/>
      <c r="BF42" s="321"/>
      <c r="BG42" s="321"/>
      <c r="BH42" s="321"/>
      <c r="BI42" s="320"/>
      <c r="BJ42" s="320"/>
      <c r="BK42" s="322"/>
      <c r="BL42" s="308"/>
      <c r="BM42" s="308"/>
      <c r="BN42" s="308"/>
      <c r="BO42" s="461"/>
      <c r="BP42" s="538"/>
      <c r="BQ42" s="526"/>
      <c r="BR42" s="526"/>
      <c r="BS42" s="524"/>
      <c r="BT42" s="524"/>
      <c r="BU42" s="524"/>
      <c r="BV42" s="524" t="s">
        <v>167</v>
      </c>
      <c r="BW42" s="524"/>
      <c r="BX42" s="524"/>
      <c r="BY42" s="526"/>
      <c r="BZ42" s="526"/>
      <c r="CA42" s="527"/>
    </row>
    <row r="43" spans="1:80" ht="84.75" customHeight="1" thickBot="1">
      <c r="B43" s="919"/>
      <c r="C43" s="542"/>
      <c r="D43" s="542"/>
      <c r="E43" s="532"/>
      <c r="F43" s="532"/>
      <c r="G43" s="572"/>
      <c r="H43" s="532"/>
      <c r="I43" s="542"/>
      <c r="J43" s="532"/>
      <c r="K43" s="530"/>
      <c r="L43" s="534"/>
      <c r="M43" s="536"/>
      <c r="N43" s="414" t="s">
        <v>92</v>
      </c>
      <c r="O43" s="332">
        <f>P43*O42</f>
        <v>8.9285714285714281E-3</v>
      </c>
      <c r="P43" s="442">
        <f t="shared" si="0"/>
        <v>1</v>
      </c>
      <c r="Q43" s="479"/>
      <c r="R43" s="323"/>
      <c r="S43" s="323"/>
      <c r="T43" s="480"/>
      <c r="U43" s="323"/>
      <c r="V43" s="323"/>
      <c r="W43" s="323"/>
      <c r="X43" s="481"/>
      <c r="Y43" s="479"/>
      <c r="Z43" s="323"/>
      <c r="AA43" s="323"/>
      <c r="AB43" s="480"/>
      <c r="AC43" s="323"/>
      <c r="AD43" s="312"/>
      <c r="AE43" s="312"/>
      <c r="AF43" s="324"/>
      <c r="AG43" s="479"/>
      <c r="AH43" s="312"/>
      <c r="AI43" s="312"/>
      <c r="AJ43" s="482"/>
      <c r="AK43" s="323"/>
      <c r="AL43" s="312"/>
      <c r="AM43" s="312"/>
      <c r="AN43" s="324"/>
      <c r="AO43" s="479"/>
      <c r="AP43" s="312"/>
      <c r="AQ43" s="312"/>
      <c r="AR43" s="482">
        <v>1</v>
      </c>
      <c r="AS43" s="323"/>
      <c r="AT43" s="312"/>
      <c r="AU43" s="312"/>
      <c r="AV43" s="312"/>
      <c r="AW43" s="312"/>
      <c r="AX43" s="312"/>
      <c r="AY43" s="312"/>
      <c r="AZ43" s="312"/>
      <c r="BA43" s="312"/>
      <c r="BB43" s="312"/>
      <c r="BC43" s="312"/>
      <c r="BD43" s="312"/>
      <c r="BE43" s="312"/>
      <c r="BF43" s="312"/>
      <c r="BG43" s="312"/>
      <c r="BH43" s="312"/>
      <c r="BI43" s="312"/>
      <c r="BJ43" s="312"/>
      <c r="BK43" s="324"/>
      <c r="BL43" s="312"/>
      <c r="BM43" s="312"/>
      <c r="BN43" s="312"/>
      <c r="BO43" s="324"/>
      <c r="BP43" s="538"/>
      <c r="BQ43" s="526"/>
      <c r="BR43" s="526"/>
      <c r="BS43" s="524"/>
      <c r="BT43" s="524"/>
      <c r="BU43" s="524"/>
      <c r="BV43" s="524"/>
      <c r="BW43" s="524"/>
      <c r="BX43" s="524"/>
      <c r="BY43" s="526"/>
      <c r="BZ43" s="526"/>
      <c r="CA43" s="527"/>
    </row>
    <row r="44" spans="1:80" ht="84.75" customHeight="1">
      <c r="B44" s="541">
        <v>17</v>
      </c>
      <c r="C44" s="542" t="s">
        <v>99</v>
      </c>
      <c r="D44" s="542" t="s">
        <v>152</v>
      </c>
      <c r="E44" s="532" t="s">
        <v>153</v>
      </c>
      <c r="F44" s="532" t="s">
        <v>154</v>
      </c>
      <c r="G44" s="572" t="s">
        <v>145</v>
      </c>
      <c r="H44" s="532" t="s">
        <v>168</v>
      </c>
      <c r="I44" s="542" t="s">
        <v>164</v>
      </c>
      <c r="J44" s="532" t="s">
        <v>157</v>
      </c>
      <c r="K44" s="530" t="s">
        <v>89</v>
      </c>
      <c r="L44" s="534">
        <v>44105</v>
      </c>
      <c r="M44" s="536">
        <v>44135</v>
      </c>
      <c r="N44" s="414" t="s">
        <v>90</v>
      </c>
      <c r="O44" s="333">
        <v>8.9285714285714281E-3</v>
      </c>
      <c r="P44" s="442">
        <f t="shared" si="0"/>
        <v>1</v>
      </c>
      <c r="Q44" s="474"/>
      <c r="R44" s="319"/>
      <c r="S44" s="319"/>
      <c r="T44" s="475"/>
      <c r="U44" s="319"/>
      <c r="V44" s="319"/>
      <c r="W44" s="319"/>
      <c r="X44" s="476"/>
      <c r="Y44" s="474"/>
      <c r="Z44" s="319"/>
      <c r="AA44" s="319"/>
      <c r="AB44" s="475"/>
      <c r="AC44" s="319"/>
      <c r="AD44" s="320"/>
      <c r="AE44" s="320"/>
      <c r="AF44" s="322"/>
      <c r="AG44" s="477"/>
      <c r="AH44" s="321"/>
      <c r="AI44" s="321"/>
      <c r="AJ44" s="478"/>
      <c r="AK44" s="319"/>
      <c r="AL44" s="320"/>
      <c r="AM44" s="320"/>
      <c r="AN44" s="322"/>
      <c r="AO44" s="477"/>
      <c r="AP44" s="321"/>
      <c r="AQ44" s="321"/>
      <c r="AR44" s="478"/>
      <c r="AS44" s="319"/>
      <c r="AT44" s="320"/>
      <c r="AU44" s="320"/>
      <c r="AV44" s="320"/>
      <c r="AW44" s="321"/>
      <c r="AX44" s="321"/>
      <c r="AY44" s="321"/>
      <c r="AZ44" s="321"/>
      <c r="BA44" s="320">
        <v>1</v>
      </c>
      <c r="BB44" s="320"/>
      <c r="BC44" s="320"/>
      <c r="BD44" s="320"/>
      <c r="BE44" s="321"/>
      <c r="BF44" s="321"/>
      <c r="BG44" s="321"/>
      <c r="BH44" s="321"/>
      <c r="BI44" s="320"/>
      <c r="BJ44" s="320"/>
      <c r="BK44" s="322"/>
      <c r="BL44" s="308"/>
      <c r="BM44" s="308"/>
      <c r="BN44" s="308"/>
      <c r="BO44" s="461"/>
      <c r="BP44" s="538"/>
      <c r="BQ44" s="526"/>
      <c r="BR44" s="526"/>
      <c r="BS44" s="524"/>
      <c r="BT44" s="524"/>
      <c r="BU44" s="524"/>
      <c r="BV44" s="526"/>
      <c r="BW44" s="526"/>
      <c r="BX44" s="526"/>
      <c r="BY44" s="526"/>
      <c r="BZ44" s="526"/>
      <c r="CA44" s="527"/>
    </row>
    <row r="45" spans="1:80" ht="84.75" customHeight="1" thickBot="1">
      <c r="B45" s="919"/>
      <c r="C45" s="542"/>
      <c r="D45" s="542"/>
      <c r="E45" s="532"/>
      <c r="F45" s="532"/>
      <c r="G45" s="572"/>
      <c r="H45" s="532"/>
      <c r="I45" s="542"/>
      <c r="J45" s="532"/>
      <c r="K45" s="530"/>
      <c r="L45" s="534"/>
      <c r="M45" s="536"/>
      <c r="N45" s="414" t="s">
        <v>92</v>
      </c>
      <c r="O45" s="332">
        <f>P45*O44</f>
        <v>0</v>
      </c>
      <c r="P45" s="442">
        <f t="shared" si="0"/>
        <v>0</v>
      </c>
      <c r="Q45" s="479"/>
      <c r="R45" s="323"/>
      <c r="S45" s="323"/>
      <c r="T45" s="480"/>
      <c r="U45" s="323"/>
      <c r="V45" s="323"/>
      <c r="W45" s="323"/>
      <c r="X45" s="481"/>
      <c r="Y45" s="479"/>
      <c r="Z45" s="323"/>
      <c r="AA45" s="323"/>
      <c r="AB45" s="480"/>
      <c r="AC45" s="323"/>
      <c r="AD45" s="312"/>
      <c r="AE45" s="312"/>
      <c r="AF45" s="324"/>
      <c r="AG45" s="479"/>
      <c r="AH45" s="312"/>
      <c r="AI45" s="312"/>
      <c r="AJ45" s="482"/>
      <c r="AK45" s="323"/>
      <c r="AL45" s="312"/>
      <c r="AM45" s="312"/>
      <c r="AN45" s="324"/>
      <c r="AO45" s="479"/>
      <c r="AP45" s="312"/>
      <c r="AQ45" s="312"/>
      <c r="AR45" s="482"/>
      <c r="AS45" s="323"/>
      <c r="AT45" s="312"/>
      <c r="AU45" s="312"/>
      <c r="AV45" s="312"/>
      <c r="AW45" s="312"/>
      <c r="AX45" s="312"/>
      <c r="AY45" s="312"/>
      <c r="AZ45" s="312"/>
      <c r="BA45" s="312"/>
      <c r="BB45" s="312"/>
      <c r="BC45" s="312"/>
      <c r="BD45" s="312"/>
      <c r="BE45" s="312"/>
      <c r="BF45" s="312"/>
      <c r="BG45" s="312"/>
      <c r="BH45" s="312"/>
      <c r="BI45" s="312"/>
      <c r="BJ45" s="312"/>
      <c r="BK45" s="324"/>
      <c r="BL45" s="312"/>
      <c r="BM45" s="312"/>
      <c r="BN45" s="312"/>
      <c r="BO45" s="324"/>
      <c r="BP45" s="538"/>
      <c r="BQ45" s="526"/>
      <c r="BR45" s="526"/>
      <c r="BS45" s="524"/>
      <c r="BT45" s="524"/>
      <c r="BU45" s="524"/>
      <c r="BV45" s="526"/>
      <c r="BW45" s="526"/>
      <c r="BX45" s="526"/>
      <c r="BY45" s="526"/>
      <c r="BZ45" s="526"/>
      <c r="CA45" s="527"/>
    </row>
    <row r="46" spans="1:80" ht="135.75" customHeight="1">
      <c r="B46" s="541">
        <v>18</v>
      </c>
      <c r="C46" s="542" t="s">
        <v>110</v>
      </c>
      <c r="D46" s="542" t="s">
        <v>111</v>
      </c>
      <c r="E46" s="542" t="s">
        <v>153</v>
      </c>
      <c r="F46" s="542" t="s">
        <v>113</v>
      </c>
      <c r="G46" s="572" t="s">
        <v>145</v>
      </c>
      <c r="H46" s="542" t="s">
        <v>169</v>
      </c>
      <c r="I46" s="542" t="s">
        <v>170</v>
      </c>
      <c r="J46" s="542" t="s">
        <v>115</v>
      </c>
      <c r="K46" s="530" t="s">
        <v>89</v>
      </c>
      <c r="L46" s="560">
        <v>43831</v>
      </c>
      <c r="M46" s="536" t="s">
        <v>149</v>
      </c>
      <c r="N46" s="414" t="s">
        <v>90</v>
      </c>
      <c r="O46" s="333">
        <v>8.9285714285714281E-3</v>
      </c>
      <c r="P46" s="442">
        <f t="shared" si="0"/>
        <v>1</v>
      </c>
      <c r="Q46" s="474"/>
      <c r="R46" s="319"/>
      <c r="S46" s="319"/>
      <c r="T46" s="475"/>
      <c r="U46" s="319"/>
      <c r="V46" s="319"/>
      <c r="W46" s="319"/>
      <c r="X46" s="476"/>
      <c r="Y46" s="474"/>
      <c r="Z46" s="319"/>
      <c r="AA46" s="319"/>
      <c r="AB46" s="475"/>
      <c r="AC46" s="319"/>
      <c r="AD46" s="320"/>
      <c r="AE46" s="320"/>
      <c r="AF46" s="322"/>
      <c r="AG46" s="477"/>
      <c r="AH46" s="321"/>
      <c r="AI46" s="321"/>
      <c r="AJ46" s="478"/>
      <c r="AK46" s="319"/>
      <c r="AL46" s="320"/>
      <c r="AM46" s="320"/>
      <c r="AN46" s="322"/>
      <c r="AO46" s="477">
        <v>0.5</v>
      </c>
      <c r="AP46" s="321"/>
      <c r="AQ46" s="321"/>
      <c r="AR46" s="478"/>
      <c r="AS46" s="319"/>
      <c r="AT46" s="320"/>
      <c r="AU46" s="320"/>
      <c r="AV46" s="320"/>
      <c r="AW46" s="321"/>
      <c r="AX46" s="321"/>
      <c r="AY46" s="321"/>
      <c r="AZ46" s="321"/>
      <c r="BA46" s="320"/>
      <c r="BB46" s="320"/>
      <c r="BC46" s="320"/>
      <c r="BD46" s="320"/>
      <c r="BE46" s="321"/>
      <c r="BF46" s="321"/>
      <c r="BG46" s="321"/>
      <c r="BH46" s="321"/>
      <c r="BI46" s="320"/>
      <c r="BJ46" s="320"/>
      <c r="BK46" s="322"/>
      <c r="BL46" s="308">
        <v>0.5</v>
      </c>
      <c r="BM46" s="308"/>
      <c r="BN46" s="308"/>
      <c r="BO46" s="461"/>
      <c r="BP46" s="538"/>
      <c r="BQ46" s="526"/>
      <c r="BR46" s="526"/>
      <c r="BS46" s="524" t="s">
        <v>171</v>
      </c>
      <c r="BT46" s="524"/>
      <c r="BU46" s="524"/>
      <c r="BV46" s="526"/>
      <c r="BW46" s="526"/>
      <c r="BX46" s="526"/>
      <c r="BY46" s="526"/>
      <c r="BZ46" s="526"/>
      <c r="CA46" s="527"/>
    </row>
    <row r="47" spans="1:80" ht="119.25" customHeight="1" thickBot="1">
      <c r="B47" s="919"/>
      <c r="C47" s="542"/>
      <c r="D47" s="542"/>
      <c r="E47" s="542"/>
      <c r="F47" s="542"/>
      <c r="G47" s="572"/>
      <c r="H47" s="542"/>
      <c r="I47" s="542"/>
      <c r="J47" s="542"/>
      <c r="K47" s="530"/>
      <c r="L47" s="560"/>
      <c r="M47" s="536"/>
      <c r="N47" s="414" t="s">
        <v>92</v>
      </c>
      <c r="O47" s="332">
        <f>P47*O46</f>
        <v>4.464285714285714E-3</v>
      </c>
      <c r="P47" s="442">
        <f t="shared" si="0"/>
        <v>0.5</v>
      </c>
      <c r="Q47" s="479"/>
      <c r="R47" s="323"/>
      <c r="S47" s="323"/>
      <c r="T47" s="480"/>
      <c r="U47" s="323"/>
      <c r="V47" s="323"/>
      <c r="W47" s="323"/>
      <c r="X47" s="481"/>
      <c r="Y47" s="479"/>
      <c r="Z47" s="323"/>
      <c r="AA47" s="323"/>
      <c r="AB47" s="480"/>
      <c r="AC47" s="323"/>
      <c r="AD47" s="312"/>
      <c r="AE47" s="312"/>
      <c r="AF47" s="324"/>
      <c r="AG47" s="479"/>
      <c r="AH47" s="312"/>
      <c r="AI47" s="312"/>
      <c r="AJ47" s="482"/>
      <c r="AK47" s="323"/>
      <c r="AL47" s="312"/>
      <c r="AM47" s="312"/>
      <c r="AN47" s="324"/>
      <c r="AO47" s="479">
        <v>0.5</v>
      </c>
      <c r="AP47" s="312"/>
      <c r="AQ47" s="312"/>
      <c r="AR47" s="482"/>
      <c r="AS47" s="323"/>
      <c r="AT47" s="312"/>
      <c r="AU47" s="312"/>
      <c r="AV47" s="312"/>
      <c r="AW47" s="312"/>
      <c r="AX47" s="312"/>
      <c r="AY47" s="312"/>
      <c r="AZ47" s="312"/>
      <c r="BA47" s="312"/>
      <c r="BB47" s="312"/>
      <c r="BC47" s="312"/>
      <c r="BD47" s="312"/>
      <c r="BE47" s="312"/>
      <c r="BF47" s="312"/>
      <c r="BG47" s="312"/>
      <c r="BH47" s="312"/>
      <c r="BI47" s="312"/>
      <c r="BJ47" s="312"/>
      <c r="BK47" s="324"/>
      <c r="BL47" s="312"/>
      <c r="BM47" s="312"/>
      <c r="BN47" s="312"/>
      <c r="BO47" s="324"/>
      <c r="BP47" s="538"/>
      <c r="BQ47" s="526"/>
      <c r="BR47" s="526"/>
      <c r="BS47" s="524"/>
      <c r="BT47" s="524"/>
      <c r="BU47" s="524"/>
      <c r="BV47" s="526"/>
      <c r="BW47" s="526"/>
      <c r="BX47" s="526"/>
      <c r="BY47" s="526"/>
      <c r="BZ47" s="526"/>
      <c r="CA47" s="527"/>
    </row>
    <row r="48" spans="1:80" ht="84.75" customHeight="1">
      <c r="B48" s="541">
        <v>19</v>
      </c>
      <c r="C48" s="542" t="s">
        <v>110</v>
      </c>
      <c r="D48" s="542" t="s">
        <v>111</v>
      </c>
      <c r="E48" s="542" t="s">
        <v>153</v>
      </c>
      <c r="F48" s="542" t="s">
        <v>113</v>
      </c>
      <c r="G48" s="572" t="s">
        <v>145</v>
      </c>
      <c r="H48" s="542" t="s">
        <v>172</v>
      </c>
      <c r="I48" s="542" t="s">
        <v>173</v>
      </c>
      <c r="J48" s="542" t="s">
        <v>115</v>
      </c>
      <c r="K48" s="530" t="s">
        <v>89</v>
      </c>
      <c r="L48" s="560">
        <v>43831</v>
      </c>
      <c r="M48" s="561">
        <v>44012</v>
      </c>
      <c r="N48" s="414" t="s">
        <v>90</v>
      </c>
      <c r="O48" s="333">
        <v>8.9285714285714281E-3</v>
      </c>
      <c r="P48" s="442">
        <f t="shared" si="0"/>
        <v>1</v>
      </c>
      <c r="Q48" s="474"/>
      <c r="R48" s="319"/>
      <c r="S48" s="319"/>
      <c r="T48" s="475"/>
      <c r="U48" s="319"/>
      <c r="V48" s="319"/>
      <c r="W48" s="319"/>
      <c r="X48" s="476"/>
      <c r="Y48" s="474"/>
      <c r="Z48" s="319"/>
      <c r="AA48" s="319"/>
      <c r="AB48" s="475"/>
      <c r="AC48" s="319"/>
      <c r="AD48" s="320"/>
      <c r="AE48" s="320"/>
      <c r="AF48" s="322"/>
      <c r="AG48" s="477"/>
      <c r="AH48" s="321"/>
      <c r="AI48" s="321"/>
      <c r="AJ48" s="478"/>
      <c r="AK48" s="319"/>
      <c r="AL48" s="320"/>
      <c r="AM48" s="320"/>
      <c r="AN48" s="322"/>
      <c r="AO48" s="477">
        <v>1</v>
      </c>
      <c r="AP48" s="321"/>
      <c r="AQ48" s="321"/>
      <c r="AR48" s="478"/>
      <c r="AS48" s="319"/>
      <c r="AT48" s="320"/>
      <c r="AU48" s="320"/>
      <c r="AV48" s="320"/>
      <c r="AW48" s="321"/>
      <c r="AX48" s="321"/>
      <c r="AY48" s="321"/>
      <c r="AZ48" s="321"/>
      <c r="BA48" s="320"/>
      <c r="BB48" s="320"/>
      <c r="BC48" s="320"/>
      <c r="BD48" s="320"/>
      <c r="BE48" s="321"/>
      <c r="BF48" s="321"/>
      <c r="BG48" s="321"/>
      <c r="BH48" s="321"/>
      <c r="BI48" s="320"/>
      <c r="BJ48" s="320"/>
      <c r="BK48" s="322"/>
      <c r="BL48" s="308"/>
      <c r="BM48" s="308"/>
      <c r="BN48" s="308"/>
      <c r="BO48" s="461"/>
      <c r="BP48" s="538"/>
      <c r="BQ48" s="526"/>
      <c r="BR48" s="526"/>
      <c r="BS48" s="524" t="s">
        <v>174</v>
      </c>
      <c r="BT48" s="524"/>
      <c r="BU48" s="524"/>
      <c r="BV48" s="526"/>
      <c r="BW48" s="526"/>
      <c r="BX48" s="526"/>
      <c r="BY48" s="526"/>
      <c r="BZ48" s="526"/>
      <c r="CA48" s="527"/>
    </row>
    <row r="49" spans="2:79" ht="84.75" customHeight="1" thickBot="1">
      <c r="B49" s="919"/>
      <c r="C49" s="542"/>
      <c r="D49" s="542"/>
      <c r="E49" s="542"/>
      <c r="F49" s="542"/>
      <c r="G49" s="572"/>
      <c r="H49" s="542"/>
      <c r="I49" s="542"/>
      <c r="J49" s="542"/>
      <c r="K49" s="530"/>
      <c r="L49" s="560"/>
      <c r="M49" s="561"/>
      <c r="N49" s="414" t="s">
        <v>92</v>
      </c>
      <c r="O49" s="332">
        <f>P49*O48</f>
        <v>8.9285714285714281E-3</v>
      </c>
      <c r="P49" s="442">
        <f t="shared" si="0"/>
        <v>1</v>
      </c>
      <c r="Q49" s="479"/>
      <c r="R49" s="323"/>
      <c r="S49" s="323"/>
      <c r="T49" s="480"/>
      <c r="U49" s="323"/>
      <c r="V49" s="323"/>
      <c r="W49" s="323"/>
      <c r="X49" s="481"/>
      <c r="Y49" s="479"/>
      <c r="Z49" s="323"/>
      <c r="AA49" s="323"/>
      <c r="AB49" s="480"/>
      <c r="AC49" s="323"/>
      <c r="AD49" s="312"/>
      <c r="AE49" s="312"/>
      <c r="AF49" s="324"/>
      <c r="AG49" s="479"/>
      <c r="AH49" s="312"/>
      <c r="AI49" s="312"/>
      <c r="AJ49" s="482"/>
      <c r="AK49" s="323"/>
      <c r="AL49" s="312"/>
      <c r="AM49" s="312"/>
      <c r="AN49" s="324"/>
      <c r="AO49" s="479">
        <v>1</v>
      </c>
      <c r="AP49" s="312"/>
      <c r="AQ49" s="312"/>
      <c r="AR49" s="482"/>
      <c r="AS49" s="323"/>
      <c r="AT49" s="312"/>
      <c r="AU49" s="312"/>
      <c r="AV49" s="312"/>
      <c r="AW49" s="312"/>
      <c r="AX49" s="312"/>
      <c r="AY49" s="312"/>
      <c r="AZ49" s="312"/>
      <c r="BA49" s="312"/>
      <c r="BB49" s="312"/>
      <c r="BC49" s="312"/>
      <c r="BD49" s="312"/>
      <c r="BE49" s="312"/>
      <c r="BF49" s="312"/>
      <c r="BG49" s="312"/>
      <c r="BH49" s="312"/>
      <c r="BI49" s="312"/>
      <c r="BJ49" s="312"/>
      <c r="BK49" s="324"/>
      <c r="BL49" s="312"/>
      <c r="BM49" s="312"/>
      <c r="BN49" s="312"/>
      <c r="BO49" s="324"/>
      <c r="BP49" s="538"/>
      <c r="BQ49" s="526"/>
      <c r="BR49" s="526"/>
      <c r="BS49" s="524"/>
      <c r="BT49" s="524"/>
      <c r="BU49" s="524"/>
      <c r="BV49" s="526"/>
      <c r="BW49" s="526"/>
      <c r="BX49" s="526"/>
      <c r="BY49" s="526"/>
      <c r="BZ49" s="526"/>
      <c r="CA49" s="527"/>
    </row>
    <row r="50" spans="2:79" ht="84.75" customHeight="1">
      <c r="B50" s="541">
        <v>20</v>
      </c>
      <c r="C50" s="542" t="s">
        <v>110</v>
      </c>
      <c r="D50" s="542" t="s">
        <v>111</v>
      </c>
      <c r="E50" s="542" t="s">
        <v>153</v>
      </c>
      <c r="F50" s="542" t="s">
        <v>175</v>
      </c>
      <c r="G50" s="572" t="s">
        <v>145</v>
      </c>
      <c r="H50" s="542" t="s">
        <v>176</v>
      </c>
      <c r="I50" s="542" t="s">
        <v>173</v>
      </c>
      <c r="J50" s="542" t="s">
        <v>115</v>
      </c>
      <c r="K50" s="530" t="s">
        <v>89</v>
      </c>
      <c r="L50" s="560">
        <v>44013</v>
      </c>
      <c r="M50" s="561">
        <v>44196</v>
      </c>
      <c r="N50" s="414" t="s">
        <v>90</v>
      </c>
      <c r="O50" s="333">
        <v>8.9285714285714281E-3</v>
      </c>
      <c r="P50" s="442">
        <f t="shared" si="0"/>
        <v>1</v>
      </c>
      <c r="Q50" s="474"/>
      <c r="R50" s="319"/>
      <c r="S50" s="319"/>
      <c r="T50" s="475"/>
      <c r="U50" s="319"/>
      <c r="V50" s="319"/>
      <c r="W50" s="319"/>
      <c r="X50" s="476"/>
      <c r="Y50" s="474"/>
      <c r="Z50" s="319"/>
      <c r="AA50" s="319"/>
      <c r="AB50" s="475"/>
      <c r="AC50" s="319"/>
      <c r="AD50" s="320"/>
      <c r="AE50" s="320"/>
      <c r="AF50" s="322"/>
      <c r="AG50" s="477"/>
      <c r="AH50" s="321"/>
      <c r="AI50" s="321"/>
      <c r="AJ50" s="478"/>
      <c r="AK50" s="319"/>
      <c r="AL50" s="320"/>
      <c r="AM50" s="320"/>
      <c r="AN50" s="322"/>
      <c r="AO50" s="477"/>
      <c r="AP50" s="321"/>
      <c r="AQ50" s="321"/>
      <c r="AR50" s="478"/>
      <c r="AS50" s="319"/>
      <c r="AT50" s="320"/>
      <c r="AU50" s="320"/>
      <c r="AV50" s="320"/>
      <c r="AW50" s="321"/>
      <c r="AX50" s="321"/>
      <c r="AY50" s="321"/>
      <c r="AZ50" s="321">
        <v>0.5</v>
      </c>
      <c r="BA50" s="320"/>
      <c r="BB50" s="320"/>
      <c r="BC50" s="320"/>
      <c r="BD50" s="320"/>
      <c r="BE50" s="321"/>
      <c r="BF50" s="321"/>
      <c r="BG50" s="321"/>
      <c r="BH50" s="321"/>
      <c r="BI50" s="320"/>
      <c r="BJ50" s="320"/>
      <c r="BK50" s="322"/>
      <c r="BL50" s="308">
        <v>0.5</v>
      </c>
      <c r="BM50" s="308"/>
      <c r="BN50" s="308"/>
      <c r="BO50" s="461"/>
      <c r="BP50" s="538"/>
      <c r="BQ50" s="526"/>
      <c r="BR50" s="526"/>
      <c r="BS50" s="524"/>
      <c r="BT50" s="524"/>
      <c r="BU50" s="524"/>
      <c r="BV50" s="524" t="s">
        <v>177</v>
      </c>
      <c r="BW50" s="524"/>
      <c r="BX50" s="524"/>
      <c r="BY50" s="526"/>
      <c r="BZ50" s="526"/>
      <c r="CA50" s="527"/>
    </row>
    <row r="51" spans="2:79" ht="84.75" customHeight="1" thickBot="1">
      <c r="B51" s="919"/>
      <c r="C51" s="542"/>
      <c r="D51" s="542"/>
      <c r="E51" s="542"/>
      <c r="F51" s="542"/>
      <c r="G51" s="572"/>
      <c r="H51" s="542"/>
      <c r="I51" s="542"/>
      <c r="J51" s="542"/>
      <c r="K51" s="530"/>
      <c r="L51" s="560"/>
      <c r="M51" s="561"/>
      <c r="N51" s="414" t="s">
        <v>92</v>
      </c>
      <c r="O51" s="332">
        <f>P51*O50</f>
        <v>4.464285714285714E-3</v>
      </c>
      <c r="P51" s="442">
        <f t="shared" si="0"/>
        <v>0.5</v>
      </c>
      <c r="Q51" s="479"/>
      <c r="R51" s="323"/>
      <c r="S51" s="323"/>
      <c r="T51" s="480"/>
      <c r="U51" s="323"/>
      <c r="V51" s="323"/>
      <c r="W51" s="323"/>
      <c r="X51" s="481"/>
      <c r="Y51" s="479"/>
      <c r="Z51" s="323"/>
      <c r="AA51" s="323"/>
      <c r="AB51" s="480"/>
      <c r="AC51" s="323"/>
      <c r="AD51" s="312"/>
      <c r="AE51" s="312"/>
      <c r="AF51" s="324"/>
      <c r="AG51" s="479"/>
      <c r="AH51" s="312"/>
      <c r="AI51" s="312"/>
      <c r="AJ51" s="482"/>
      <c r="AK51" s="323"/>
      <c r="AL51" s="312"/>
      <c r="AM51" s="312"/>
      <c r="AN51" s="324"/>
      <c r="AO51" s="479"/>
      <c r="AP51" s="312"/>
      <c r="AQ51" s="312"/>
      <c r="AR51" s="482"/>
      <c r="AS51" s="323"/>
      <c r="AT51" s="312"/>
      <c r="AU51" s="312"/>
      <c r="AV51" s="312"/>
      <c r="AW51" s="312"/>
      <c r="AX51" s="312"/>
      <c r="AY51" s="312"/>
      <c r="AZ51" s="312">
        <v>0.5</v>
      </c>
      <c r="BA51" s="312"/>
      <c r="BB51" s="312"/>
      <c r="BC51" s="312"/>
      <c r="BD51" s="312"/>
      <c r="BE51" s="312"/>
      <c r="BF51" s="312"/>
      <c r="BG51" s="312"/>
      <c r="BH51" s="312"/>
      <c r="BI51" s="312"/>
      <c r="BJ51" s="312"/>
      <c r="BK51" s="324"/>
      <c r="BL51" s="312"/>
      <c r="BM51" s="312"/>
      <c r="BN51" s="312"/>
      <c r="BO51" s="324"/>
      <c r="BP51" s="538"/>
      <c r="BQ51" s="526"/>
      <c r="BR51" s="526"/>
      <c r="BS51" s="524"/>
      <c r="BT51" s="524"/>
      <c r="BU51" s="524"/>
      <c r="BV51" s="524"/>
      <c r="BW51" s="524"/>
      <c r="BX51" s="524"/>
      <c r="BY51" s="526"/>
      <c r="BZ51" s="526"/>
      <c r="CA51" s="527"/>
    </row>
    <row r="52" spans="2:79" ht="84.75" customHeight="1">
      <c r="B52" s="541">
        <v>21</v>
      </c>
      <c r="C52" s="542" t="s">
        <v>110</v>
      </c>
      <c r="D52" s="542" t="s">
        <v>111</v>
      </c>
      <c r="E52" s="530" t="s">
        <v>153</v>
      </c>
      <c r="F52" s="530" t="s">
        <v>178</v>
      </c>
      <c r="G52" s="572" t="s">
        <v>145</v>
      </c>
      <c r="H52" s="530" t="s">
        <v>179</v>
      </c>
      <c r="I52" s="542" t="s">
        <v>180</v>
      </c>
      <c r="J52" s="530" t="s">
        <v>181</v>
      </c>
      <c r="K52" s="530" t="s">
        <v>89</v>
      </c>
      <c r="L52" s="560">
        <v>43831</v>
      </c>
      <c r="M52" s="536" t="s">
        <v>149</v>
      </c>
      <c r="N52" s="414" t="s">
        <v>90</v>
      </c>
      <c r="O52" s="333">
        <v>8.9285714285714281E-3</v>
      </c>
      <c r="P52" s="442">
        <f t="shared" si="0"/>
        <v>1</v>
      </c>
      <c r="Q52" s="474"/>
      <c r="R52" s="319"/>
      <c r="S52" s="319"/>
      <c r="T52" s="475"/>
      <c r="U52" s="319"/>
      <c r="V52" s="319"/>
      <c r="W52" s="319"/>
      <c r="X52" s="476"/>
      <c r="Y52" s="474"/>
      <c r="Z52" s="319"/>
      <c r="AA52" s="319"/>
      <c r="AB52" s="475"/>
      <c r="AC52" s="319"/>
      <c r="AD52" s="320"/>
      <c r="AE52" s="320"/>
      <c r="AF52" s="322"/>
      <c r="AG52" s="477"/>
      <c r="AH52" s="321"/>
      <c r="AI52" s="321"/>
      <c r="AJ52" s="478"/>
      <c r="AK52" s="319"/>
      <c r="AL52" s="320"/>
      <c r="AM52" s="320"/>
      <c r="AN52" s="322"/>
      <c r="AO52" s="477">
        <v>0.5</v>
      </c>
      <c r="AP52" s="321"/>
      <c r="AQ52" s="321"/>
      <c r="AR52" s="478"/>
      <c r="AS52" s="319"/>
      <c r="AT52" s="320"/>
      <c r="AU52" s="320"/>
      <c r="AV52" s="320"/>
      <c r="AW52" s="321"/>
      <c r="AX52" s="321"/>
      <c r="AY52" s="321"/>
      <c r="AZ52" s="321"/>
      <c r="BA52" s="320"/>
      <c r="BB52" s="320"/>
      <c r="BC52" s="320"/>
      <c r="BD52" s="320"/>
      <c r="BE52" s="321"/>
      <c r="BF52" s="321"/>
      <c r="BG52" s="321"/>
      <c r="BH52" s="321"/>
      <c r="BI52" s="320"/>
      <c r="BJ52" s="320"/>
      <c r="BK52" s="322"/>
      <c r="BL52" s="308">
        <v>0.5</v>
      </c>
      <c r="BM52" s="308"/>
      <c r="BN52" s="308"/>
      <c r="BO52" s="461"/>
      <c r="BP52" s="538"/>
      <c r="BQ52" s="526"/>
      <c r="BR52" s="526"/>
      <c r="BS52" s="524" t="s">
        <v>182</v>
      </c>
      <c r="BT52" s="524"/>
      <c r="BU52" s="524"/>
      <c r="BV52" s="526"/>
      <c r="BW52" s="526"/>
      <c r="BX52" s="526"/>
      <c r="BY52" s="526"/>
      <c r="BZ52" s="526"/>
      <c r="CA52" s="527"/>
    </row>
    <row r="53" spans="2:79" ht="84.75" customHeight="1" thickBot="1">
      <c r="B53" s="919"/>
      <c r="C53" s="542"/>
      <c r="D53" s="542"/>
      <c r="E53" s="530"/>
      <c r="F53" s="530"/>
      <c r="G53" s="572"/>
      <c r="H53" s="530"/>
      <c r="I53" s="542"/>
      <c r="J53" s="530"/>
      <c r="K53" s="530"/>
      <c r="L53" s="560"/>
      <c r="M53" s="536"/>
      <c r="N53" s="414" t="s">
        <v>92</v>
      </c>
      <c r="O53" s="332">
        <f>P53*O52</f>
        <v>8.9285714285714281E-3</v>
      </c>
      <c r="P53" s="442">
        <f t="shared" si="0"/>
        <v>1</v>
      </c>
      <c r="Q53" s="479"/>
      <c r="R53" s="323"/>
      <c r="S53" s="323"/>
      <c r="T53" s="480"/>
      <c r="U53" s="323"/>
      <c r="V53" s="323"/>
      <c r="W53" s="323"/>
      <c r="X53" s="481"/>
      <c r="Y53" s="479"/>
      <c r="Z53" s="323"/>
      <c r="AA53" s="323"/>
      <c r="AB53" s="480"/>
      <c r="AC53" s="323"/>
      <c r="AD53" s="312"/>
      <c r="AE53" s="312"/>
      <c r="AF53" s="324"/>
      <c r="AG53" s="479"/>
      <c r="AH53" s="312"/>
      <c r="AI53" s="312"/>
      <c r="AJ53" s="482"/>
      <c r="AK53" s="323"/>
      <c r="AL53" s="312"/>
      <c r="AM53" s="312"/>
      <c r="AN53" s="324"/>
      <c r="AO53" s="479">
        <v>1</v>
      </c>
      <c r="AP53" s="312"/>
      <c r="AQ53" s="312"/>
      <c r="AR53" s="482"/>
      <c r="AS53" s="323"/>
      <c r="AT53" s="312"/>
      <c r="AU53" s="312"/>
      <c r="AV53" s="312"/>
      <c r="AW53" s="312"/>
      <c r="AX53" s="312"/>
      <c r="AY53" s="312"/>
      <c r="AZ53" s="312"/>
      <c r="BA53" s="312"/>
      <c r="BB53" s="312"/>
      <c r="BC53" s="312"/>
      <c r="BD53" s="312"/>
      <c r="BE53" s="312"/>
      <c r="BF53" s="312"/>
      <c r="BG53" s="312"/>
      <c r="BH53" s="312"/>
      <c r="BI53" s="312"/>
      <c r="BJ53" s="312"/>
      <c r="BK53" s="324"/>
      <c r="BL53" s="312"/>
      <c r="BM53" s="312"/>
      <c r="BN53" s="312"/>
      <c r="BO53" s="324"/>
      <c r="BP53" s="538"/>
      <c r="BQ53" s="526"/>
      <c r="BR53" s="526"/>
      <c r="BS53" s="524"/>
      <c r="BT53" s="524"/>
      <c r="BU53" s="524"/>
      <c r="BV53" s="526"/>
      <c r="BW53" s="526"/>
      <c r="BX53" s="526"/>
      <c r="BY53" s="526"/>
      <c r="BZ53" s="526"/>
      <c r="CA53" s="527"/>
    </row>
    <row r="54" spans="2:79" ht="84.75" customHeight="1">
      <c r="B54" s="541">
        <v>22</v>
      </c>
      <c r="C54" s="542" t="s">
        <v>183</v>
      </c>
      <c r="D54" s="542" t="s">
        <v>184</v>
      </c>
      <c r="E54" s="542" t="s">
        <v>153</v>
      </c>
      <c r="F54" s="542" t="s">
        <v>185</v>
      </c>
      <c r="G54" s="572" t="s">
        <v>145</v>
      </c>
      <c r="H54" s="542" t="s">
        <v>186</v>
      </c>
      <c r="I54" s="542" t="s">
        <v>147</v>
      </c>
      <c r="J54" s="542" t="s">
        <v>187</v>
      </c>
      <c r="K54" s="530" t="s">
        <v>89</v>
      </c>
      <c r="L54" s="560">
        <v>43831</v>
      </c>
      <c r="M54" s="536" t="s">
        <v>149</v>
      </c>
      <c r="N54" s="414" t="s">
        <v>90</v>
      </c>
      <c r="O54" s="333">
        <v>8.9285714285714281E-3</v>
      </c>
      <c r="P54" s="442">
        <f t="shared" si="0"/>
        <v>1</v>
      </c>
      <c r="Q54" s="474"/>
      <c r="R54" s="319"/>
      <c r="S54" s="319"/>
      <c r="T54" s="475"/>
      <c r="U54" s="319"/>
      <c r="V54" s="319"/>
      <c r="W54" s="319"/>
      <c r="X54" s="476"/>
      <c r="Y54" s="474"/>
      <c r="Z54" s="319"/>
      <c r="AA54" s="319"/>
      <c r="AB54" s="475"/>
      <c r="AC54" s="319"/>
      <c r="AD54" s="320"/>
      <c r="AE54" s="320"/>
      <c r="AF54" s="322"/>
      <c r="AG54" s="477"/>
      <c r="AH54" s="321"/>
      <c r="AI54" s="321"/>
      <c r="AJ54" s="478"/>
      <c r="AK54" s="319"/>
      <c r="AL54" s="320"/>
      <c r="AM54" s="320"/>
      <c r="AN54" s="322"/>
      <c r="AO54" s="477">
        <v>0.5</v>
      </c>
      <c r="AP54" s="321"/>
      <c r="AQ54" s="321"/>
      <c r="AR54" s="478"/>
      <c r="AS54" s="319"/>
      <c r="AT54" s="320"/>
      <c r="AU54" s="320"/>
      <c r="AV54" s="320"/>
      <c r="AW54" s="321"/>
      <c r="AX54" s="321"/>
      <c r="AY54" s="321"/>
      <c r="AZ54" s="321"/>
      <c r="BA54" s="320"/>
      <c r="BB54" s="320"/>
      <c r="BC54" s="320"/>
      <c r="BD54" s="320"/>
      <c r="BE54" s="321"/>
      <c r="BF54" s="321"/>
      <c r="BG54" s="321"/>
      <c r="BH54" s="321"/>
      <c r="BI54" s="320"/>
      <c r="BJ54" s="320"/>
      <c r="BK54" s="322"/>
      <c r="BL54" s="308">
        <v>0.5</v>
      </c>
      <c r="BM54" s="308"/>
      <c r="BN54" s="308"/>
      <c r="BO54" s="461"/>
      <c r="BP54" s="538"/>
      <c r="BQ54" s="526"/>
      <c r="BR54" s="526"/>
      <c r="BS54" s="524" t="s">
        <v>188</v>
      </c>
      <c r="BT54" s="524"/>
      <c r="BU54" s="524"/>
      <c r="BV54" s="526"/>
      <c r="BW54" s="526"/>
      <c r="BX54" s="526"/>
      <c r="BY54" s="526"/>
      <c r="BZ54" s="526"/>
      <c r="CA54" s="527"/>
    </row>
    <row r="55" spans="2:79" ht="84.75" customHeight="1" thickBot="1">
      <c r="B55" s="919"/>
      <c r="C55" s="542"/>
      <c r="D55" s="542"/>
      <c r="E55" s="542"/>
      <c r="F55" s="542"/>
      <c r="G55" s="572"/>
      <c r="H55" s="542"/>
      <c r="I55" s="542"/>
      <c r="J55" s="542"/>
      <c r="K55" s="530"/>
      <c r="L55" s="560"/>
      <c r="M55" s="536"/>
      <c r="N55" s="414" t="s">
        <v>92</v>
      </c>
      <c r="O55" s="332">
        <f>P55*O54</f>
        <v>4.464285714285714E-3</v>
      </c>
      <c r="P55" s="442">
        <f t="shared" si="0"/>
        <v>0.5</v>
      </c>
      <c r="Q55" s="479"/>
      <c r="R55" s="323"/>
      <c r="S55" s="323"/>
      <c r="T55" s="480"/>
      <c r="U55" s="323"/>
      <c r="V55" s="323"/>
      <c r="W55" s="323"/>
      <c r="X55" s="481"/>
      <c r="Y55" s="479"/>
      <c r="Z55" s="323"/>
      <c r="AA55" s="323"/>
      <c r="AB55" s="480"/>
      <c r="AC55" s="323"/>
      <c r="AD55" s="312"/>
      <c r="AE55" s="312"/>
      <c r="AF55" s="324"/>
      <c r="AG55" s="479"/>
      <c r="AH55" s="312"/>
      <c r="AI55" s="312"/>
      <c r="AJ55" s="482"/>
      <c r="AK55" s="323"/>
      <c r="AL55" s="312"/>
      <c r="AM55" s="312"/>
      <c r="AN55" s="324"/>
      <c r="AO55" s="479">
        <v>0.5</v>
      </c>
      <c r="AP55" s="312"/>
      <c r="AQ55" s="312"/>
      <c r="AR55" s="482"/>
      <c r="AS55" s="323"/>
      <c r="AT55" s="312"/>
      <c r="AU55" s="312"/>
      <c r="AV55" s="312"/>
      <c r="AW55" s="312"/>
      <c r="AX55" s="312"/>
      <c r="AY55" s="312"/>
      <c r="AZ55" s="312"/>
      <c r="BA55" s="312"/>
      <c r="BB55" s="312"/>
      <c r="BC55" s="312"/>
      <c r="BD55" s="312"/>
      <c r="BE55" s="312"/>
      <c r="BF55" s="312"/>
      <c r="BG55" s="312"/>
      <c r="BH55" s="312"/>
      <c r="BI55" s="312"/>
      <c r="BJ55" s="312"/>
      <c r="BK55" s="324"/>
      <c r="BL55" s="312"/>
      <c r="BM55" s="312"/>
      <c r="BN55" s="312"/>
      <c r="BO55" s="324"/>
      <c r="BP55" s="538"/>
      <c r="BQ55" s="526"/>
      <c r="BR55" s="526"/>
      <c r="BS55" s="524"/>
      <c r="BT55" s="524"/>
      <c r="BU55" s="524"/>
      <c r="BV55" s="526"/>
      <c r="BW55" s="526"/>
      <c r="BX55" s="526"/>
      <c r="BY55" s="526"/>
      <c r="BZ55" s="526"/>
      <c r="CA55" s="527"/>
    </row>
    <row r="56" spans="2:79" ht="84.75" customHeight="1">
      <c r="B56" s="541">
        <v>23</v>
      </c>
      <c r="C56" s="542" t="s">
        <v>189</v>
      </c>
      <c r="D56" s="542" t="s">
        <v>184</v>
      </c>
      <c r="E56" s="542" t="s">
        <v>153</v>
      </c>
      <c r="F56" s="542" t="s">
        <v>185</v>
      </c>
      <c r="G56" s="572" t="s">
        <v>145</v>
      </c>
      <c r="H56" s="542" t="s">
        <v>190</v>
      </c>
      <c r="I56" s="542" t="s">
        <v>147</v>
      </c>
      <c r="J56" s="542" t="s">
        <v>191</v>
      </c>
      <c r="K56" s="530" t="s">
        <v>89</v>
      </c>
      <c r="L56" s="560">
        <v>43831</v>
      </c>
      <c r="M56" s="536" t="s">
        <v>149</v>
      </c>
      <c r="N56" s="414" t="s">
        <v>90</v>
      </c>
      <c r="O56" s="333">
        <v>8.9285714285714281E-3</v>
      </c>
      <c r="P56" s="442">
        <f t="shared" si="0"/>
        <v>1</v>
      </c>
      <c r="Q56" s="474"/>
      <c r="R56" s="319"/>
      <c r="S56" s="319"/>
      <c r="T56" s="475"/>
      <c r="U56" s="319"/>
      <c r="V56" s="319"/>
      <c r="W56" s="319"/>
      <c r="X56" s="476"/>
      <c r="Y56" s="474"/>
      <c r="Z56" s="319"/>
      <c r="AA56" s="319"/>
      <c r="AB56" s="475"/>
      <c r="AC56" s="319"/>
      <c r="AD56" s="320"/>
      <c r="AE56" s="320"/>
      <c r="AF56" s="322"/>
      <c r="AG56" s="477"/>
      <c r="AH56" s="321"/>
      <c r="AI56" s="321"/>
      <c r="AJ56" s="478"/>
      <c r="AK56" s="319"/>
      <c r="AL56" s="320"/>
      <c r="AM56" s="320"/>
      <c r="AN56" s="322"/>
      <c r="AO56" s="477">
        <v>0.5</v>
      </c>
      <c r="AP56" s="321"/>
      <c r="AQ56" s="321"/>
      <c r="AR56" s="478"/>
      <c r="AS56" s="319"/>
      <c r="AT56" s="320"/>
      <c r="AU56" s="320"/>
      <c r="AV56" s="320"/>
      <c r="AW56" s="321"/>
      <c r="AX56" s="321"/>
      <c r="AY56" s="321"/>
      <c r="AZ56" s="321"/>
      <c r="BA56" s="320"/>
      <c r="BB56" s="320"/>
      <c r="BC56" s="320"/>
      <c r="BD56" s="320"/>
      <c r="BE56" s="321"/>
      <c r="BF56" s="321"/>
      <c r="BG56" s="321"/>
      <c r="BH56" s="321"/>
      <c r="BI56" s="320"/>
      <c r="BJ56" s="320"/>
      <c r="BK56" s="322"/>
      <c r="BL56" s="308">
        <v>0.5</v>
      </c>
      <c r="BM56" s="308"/>
      <c r="BN56" s="308"/>
      <c r="BO56" s="461"/>
      <c r="BP56" s="538"/>
      <c r="BQ56" s="526"/>
      <c r="BR56" s="526"/>
      <c r="BS56" s="540" t="s">
        <v>192</v>
      </c>
      <c r="BT56" s="540"/>
      <c r="BU56" s="540"/>
      <c r="BV56" s="526"/>
      <c r="BW56" s="526"/>
      <c r="BX56" s="526"/>
      <c r="BY56" s="526"/>
      <c r="BZ56" s="526"/>
      <c r="CA56" s="527"/>
    </row>
    <row r="57" spans="2:79" ht="84.75" customHeight="1" thickBot="1">
      <c r="B57" s="919"/>
      <c r="C57" s="542"/>
      <c r="D57" s="542"/>
      <c r="E57" s="542"/>
      <c r="F57" s="542"/>
      <c r="G57" s="572"/>
      <c r="H57" s="542"/>
      <c r="I57" s="542"/>
      <c r="J57" s="542"/>
      <c r="K57" s="530"/>
      <c r="L57" s="560"/>
      <c r="M57" s="536"/>
      <c r="N57" s="414" t="s">
        <v>92</v>
      </c>
      <c r="O57" s="332">
        <f>P57*O56</f>
        <v>4.464285714285714E-3</v>
      </c>
      <c r="P57" s="442">
        <f t="shared" si="0"/>
        <v>0.5</v>
      </c>
      <c r="Q57" s="479"/>
      <c r="R57" s="323"/>
      <c r="S57" s="323"/>
      <c r="T57" s="480"/>
      <c r="U57" s="323"/>
      <c r="V57" s="323"/>
      <c r="W57" s="323"/>
      <c r="X57" s="481"/>
      <c r="Y57" s="479"/>
      <c r="Z57" s="323"/>
      <c r="AA57" s="323"/>
      <c r="AB57" s="480"/>
      <c r="AC57" s="323"/>
      <c r="AD57" s="312"/>
      <c r="AE57" s="312"/>
      <c r="AF57" s="324"/>
      <c r="AG57" s="479"/>
      <c r="AH57" s="312"/>
      <c r="AI57" s="312"/>
      <c r="AJ57" s="482"/>
      <c r="AK57" s="323"/>
      <c r="AL57" s="312"/>
      <c r="AM57" s="312"/>
      <c r="AN57" s="324"/>
      <c r="AO57" s="479">
        <v>0.5</v>
      </c>
      <c r="AP57" s="312"/>
      <c r="AQ57" s="312"/>
      <c r="AR57" s="482"/>
      <c r="AS57" s="323"/>
      <c r="AT57" s="312"/>
      <c r="AU57" s="312"/>
      <c r="AV57" s="312"/>
      <c r="AW57" s="312"/>
      <c r="AX57" s="312"/>
      <c r="AY57" s="312"/>
      <c r="AZ57" s="312"/>
      <c r="BA57" s="312"/>
      <c r="BB57" s="312"/>
      <c r="BC57" s="312"/>
      <c r="BD57" s="312"/>
      <c r="BE57" s="312"/>
      <c r="BF57" s="312"/>
      <c r="BG57" s="312"/>
      <c r="BH57" s="312"/>
      <c r="BI57" s="312"/>
      <c r="BJ57" s="312"/>
      <c r="BK57" s="324"/>
      <c r="BL57" s="312"/>
      <c r="BM57" s="312"/>
      <c r="BN57" s="312"/>
      <c r="BO57" s="324"/>
      <c r="BP57" s="538"/>
      <c r="BQ57" s="526"/>
      <c r="BR57" s="526"/>
      <c r="BS57" s="540"/>
      <c r="BT57" s="540"/>
      <c r="BU57" s="540"/>
      <c r="BV57" s="526"/>
      <c r="BW57" s="526"/>
      <c r="BX57" s="526"/>
      <c r="BY57" s="526"/>
      <c r="BZ57" s="526"/>
      <c r="CA57" s="527"/>
    </row>
    <row r="58" spans="2:79" ht="84.75" customHeight="1">
      <c r="B58" s="541">
        <v>24</v>
      </c>
      <c r="C58" s="542" t="s">
        <v>183</v>
      </c>
      <c r="D58" s="542" t="s">
        <v>193</v>
      </c>
      <c r="E58" s="542" t="s">
        <v>153</v>
      </c>
      <c r="F58" s="542" t="s">
        <v>185</v>
      </c>
      <c r="G58" s="572" t="s">
        <v>145</v>
      </c>
      <c r="H58" s="542" t="s">
        <v>194</v>
      </c>
      <c r="I58" s="542" t="s">
        <v>195</v>
      </c>
      <c r="J58" s="542" t="s">
        <v>191</v>
      </c>
      <c r="K58" s="530" t="s">
        <v>89</v>
      </c>
      <c r="L58" s="560">
        <v>43864</v>
      </c>
      <c r="M58" s="561">
        <v>44196</v>
      </c>
      <c r="N58" s="414" t="s">
        <v>90</v>
      </c>
      <c r="O58" s="333">
        <v>8.9285714285714281E-3</v>
      </c>
      <c r="P58" s="442">
        <f t="shared" si="0"/>
        <v>1</v>
      </c>
      <c r="Q58" s="474"/>
      <c r="R58" s="319"/>
      <c r="S58" s="319"/>
      <c r="T58" s="475"/>
      <c r="U58" s="319"/>
      <c r="V58" s="319"/>
      <c r="W58" s="319"/>
      <c r="X58" s="476"/>
      <c r="Y58" s="474"/>
      <c r="Z58" s="319"/>
      <c r="AA58" s="319"/>
      <c r="AB58" s="475"/>
      <c r="AC58" s="319"/>
      <c r="AD58" s="320"/>
      <c r="AE58" s="320"/>
      <c r="AF58" s="322"/>
      <c r="AG58" s="477"/>
      <c r="AH58" s="321"/>
      <c r="AI58" s="321"/>
      <c r="AJ58" s="478"/>
      <c r="AK58" s="319"/>
      <c r="AL58" s="320"/>
      <c r="AM58" s="320"/>
      <c r="AN58" s="322"/>
      <c r="AO58" s="477">
        <v>0.33</v>
      </c>
      <c r="AP58" s="321"/>
      <c r="AQ58" s="321"/>
      <c r="AR58" s="478"/>
      <c r="AS58" s="319"/>
      <c r="AT58" s="320"/>
      <c r="AU58" s="320"/>
      <c r="AV58" s="320"/>
      <c r="AW58" s="321"/>
      <c r="AX58" s="321"/>
      <c r="AY58" s="321"/>
      <c r="AZ58" s="321"/>
      <c r="BA58" s="320">
        <v>0.33</v>
      </c>
      <c r="BB58" s="320"/>
      <c r="BC58" s="320"/>
      <c r="BD58" s="320"/>
      <c r="BE58" s="321"/>
      <c r="BF58" s="321"/>
      <c r="BG58" s="321"/>
      <c r="BH58" s="321"/>
      <c r="BI58" s="320"/>
      <c r="BJ58" s="320"/>
      <c r="BK58" s="322"/>
      <c r="BL58" s="308">
        <v>0.34</v>
      </c>
      <c r="BM58" s="308"/>
      <c r="BN58" s="308"/>
      <c r="BO58" s="461"/>
      <c r="BP58" s="538"/>
      <c r="BQ58" s="526"/>
      <c r="BR58" s="526"/>
      <c r="BS58" s="524" t="s">
        <v>196</v>
      </c>
      <c r="BT58" s="524"/>
      <c r="BU58" s="524"/>
      <c r="BV58" s="524" t="s">
        <v>197</v>
      </c>
      <c r="BW58" s="524"/>
      <c r="BX58" s="524"/>
      <c r="BY58" s="526"/>
      <c r="BZ58" s="526"/>
      <c r="CA58" s="527"/>
    </row>
    <row r="59" spans="2:79" ht="84.75" customHeight="1" thickBot="1">
      <c r="B59" s="919"/>
      <c r="C59" s="542"/>
      <c r="D59" s="542"/>
      <c r="E59" s="542"/>
      <c r="F59" s="542"/>
      <c r="G59" s="572"/>
      <c r="H59" s="542"/>
      <c r="I59" s="542"/>
      <c r="J59" s="542"/>
      <c r="K59" s="530"/>
      <c r="L59" s="560"/>
      <c r="M59" s="561"/>
      <c r="N59" s="414" t="s">
        <v>92</v>
      </c>
      <c r="O59" s="332">
        <f>P59*O58</f>
        <v>5.8928571428571424E-3</v>
      </c>
      <c r="P59" s="442">
        <f t="shared" si="0"/>
        <v>0.66</v>
      </c>
      <c r="Q59" s="479"/>
      <c r="R59" s="323"/>
      <c r="S59" s="323"/>
      <c r="T59" s="480"/>
      <c r="U59" s="323"/>
      <c r="V59" s="323"/>
      <c r="W59" s="323"/>
      <c r="X59" s="481"/>
      <c r="Y59" s="479"/>
      <c r="Z59" s="323"/>
      <c r="AA59" s="323"/>
      <c r="AB59" s="480"/>
      <c r="AC59" s="323"/>
      <c r="AD59" s="312"/>
      <c r="AE59" s="312"/>
      <c r="AF59" s="324"/>
      <c r="AG59" s="479"/>
      <c r="AH59" s="312"/>
      <c r="AI59" s="312"/>
      <c r="AJ59" s="482"/>
      <c r="AK59" s="323"/>
      <c r="AL59" s="312"/>
      <c r="AM59" s="312"/>
      <c r="AN59" s="324"/>
      <c r="AO59" s="479">
        <v>0.33</v>
      </c>
      <c r="AP59" s="312"/>
      <c r="AQ59" s="312"/>
      <c r="AR59" s="482"/>
      <c r="AS59" s="323"/>
      <c r="AT59" s="312"/>
      <c r="AU59" s="312"/>
      <c r="AV59" s="312"/>
      <c r="AW59" s="312"/>
      <c r="AX59" s="312"/>
      <c r="AY59" s="312"/>
      <c r="AZ59" s="312"/>
      <c r="BA59" s="312">
        <v>0.33</v>
      </c>
      <c r="BB59" s="312"/>
      <c r="BC59" s="312"/>
      <c r="BD59" s="312"/>
      <c r="BE59" s="312"/>
      <c r="BF59" s="312"/>
      <c r="BG59" s="312"/>
      <c r="BH59" s="312"/>
      <c r="BI59" s="312"/>
      <c r="BJ59" s="312"/>
      <c r="BK59" s="324"/>
      <c r="BL59" s="312"/>
      <c r="BM59" s="312"/>
      <c r="BN59" s="312"/>
      <c r="BO59" s="324"/>
      <c r="BP59" s="538"/>
      <c r="BQ59" s="526"/>
      <c r="BR59" s="526"/>
      <c r="BS59" s="524"/>
      <c r="BT59" s="524"/>
      <c r="BU59" s="524"/>
      <c r="BV59" s="524"/>
      <c r="BW59" s="524"/>
      <c r="BX59" s="524"/>
      <c r="BY59" s="526"/>
      <c r="BZ59" s="526"/>
      <c r="CA59" s="527"/>
    </row>
    <row r="60" spans="2:79" ht="84.75" customHeight="1">
      <c r="B60" s="541">
        <v>25</v>
      </c>
      <c r="C60" s="542" t="s">
        <v>183</v>
      </c>
      <c r="D60" s="542" t="s">
        <v>184</v>
      </c>
      <c r="E60" s="542" t="s">
        <v>153</v>
      </c>
      <c r="F60" s="542" t="s">
        <v>198</v>
      </c>
      <c r="G60" s="572" t="s">
        <v>145</v>
      </c>
      <c r="H60" s="542" t="s">
        <v>199</v>
      </c>
      <c r="I60" s="542" t="s">
        <v>200</v>
      </c>
      <c r="J60" s="532" t="s">
        <v>201</v>
      </c>
      <c r="K60" s="530" t="s">
        <v>89</v>
      </c>
      <c r="L60" s="560">
        <v>43831</v>
      </c>
      <c r="M60" s="536" t="s">
        <v>149</v>
      </c>
      <c r="N60" s="414" t="s">
        <v>90</v>
      </c>
      <c r="O60" s="333">
        <v>8.9285714285714281E-3</v>
      </c>
      <c r="P60" s="442">
        <f t="shared" si="0"/>
        <v>1</v>
      </c>
      <c r="Q60" s="474"/>
      <c r="R60" s="319"/>
      <c r="S60" s="319"/>
      <c r="T60" s="475"/>
      <c r="U60" s="319"/>
      <c r="V60" s="319"/>
      <c r="W60" s="319"/>
      <c r="X60" s="476"/>
      <c r="Y60" s="474"/>
      <c r="Z60" s="319"/>
      <c r="AA60" s="319"/>
      <c r="AB60" s="475"/>
      <c r="AC60" s="319"/>
      <c r="AD60" s="320"/>
      <c r="AE60" s="320"/>
      <c r="AF60" s="322"/>
      <c r="AG60" s="477"/>
      <c r="AH60" s="321"/>
      <c r="AI60" s="321"/>
      <c r="AJ60" s="478"/>
      <c r="AK60" s="319"/>
      <c r="AL60" s="320"/>
      <c r="AM60" s="320"/>
      <c r="AN60" s="322"/>
      <c r="AO60" s="477">
        <v>0.5</v>
      </c>
      <c r="AP60" s="321"/>
      <c r="AQ60" s="321"/>
      <c r="AR60" s="478"/>
      <c r="AS60" s="319"/>
      <c r="AT60" s="320"/>
      <c r="AU60" s="320"/>
      <c r="AV60" s="320"/>
      <c r="AW60" s="321"/>
      <c r="AX60" s="321"/>
      <c r="AY60" s="321"/>
      <c r="AZ60" s="321"/>
      <c r="BA60" s="320"/>
      <c r="BB60" s="320"/>
      <c r="BC60" s="320"/>
      <c r="BD60" s="320"/>
      <c r="BE60" s="321"/>
      <c r="BF60" s="321"/>
      <c r="BG60" s="321"/>
      <c r="BH60" s="321"/>
      <c r="BI60" s="320"/>
      <c r="BJ60" s="320"/>
      <c r="BK60" s="322"/>
      <c r="BL60" s="308">
        <v>0.5</v>
      </c>
      <c r="BM60" s="308"/>
      <c r="BN60" s="308"/>
      <c r="BO60" s="461"/>
      <c r="BP60" s="538"/>
      <c r="BQ60" s="526"/>
      <c r="BR60" s="526"/>
      <c r="BS60" s="524" t="s">
        <v>202</v>
      </c>
      <c r="BT60" s="524"/>
      <c r="BU60" s="524"/>
      <c r="BV60" s="526"/>
      <c r="BW60" s="526"/>
      <c r="BX60" s="526"/>
      <c r="BY60" s="526"/>
      <c r="BZ60" s="526"/>
      <c r="CA60" s="527"/>
    </row>
    <row r="61" spans="2:79" ht="84.75" customHeight="1" thickBot="1">
      <c r="B61" s="919"/>
      <c r="C61" s="542"/>
      <c r="D61" s="542"/>
      <c r="E61" s="542"/>
      <c r="F61" s="542"/>
      <c r="G61" s="572"/>
      <c r="H61" s="542"/>
      <c r="I61" s="542"/>
      <c r="J61" s="532"/>
      <c r="K61" s="530"/>
      <c r="L61" s="560"/>
      <c r="M61" s="536"/>
      <c r="N61" s="414" t="s">
        <v>92</v>
      </c>
      <c r="O61" s="332">
        <f>P61*O60</f>
        <v>4.464285714285714E-3</v>
      </c>
      <c r="P61" s="442">
        <f t="shared" si="0"/>
        <v>0.5</v>
      </c>
      <c r="Q61" s="479"/>
      <c r="R61" s="323"/>
      <c r="S61" s="323"/>
      <c r="T61" s="480"/>
      <c r="U61" s="323"/>
      <c r="V61" s="323"/>
      <c r="W61" s="323"/>
      <c r="X61" s="481"/>
      <c r="Y61" s="479"/>
      <c r="Z61" s="323"/>
      <c r="AA61" s="323"/>
      <c r="AB61" s="480"/>
      <c r="AC61" s="323"/>
      <c r="AD61" s="312"/>
      <c r="AE61" s="312"/>
      <c r="AF61" s="324"/>
      <c r="AG61" s="479"/>
      <c r="AH61" s="312"/>
      <c r="AI61" s="312"/>
      <c r="AJ61" s="482"/>
      <c r="AK61" s="323"/>
      <c r="AL61" s="312"/>
      <c r="AM61" s="312"/>
      <c r="AN61" s="324"/>
      <c r="AO61" s="479">
        <v>0.5</v>
      </c>
      <c r="AP61" s="312"/>
      <c r="AQ61" s="312"/>
      <c r="AR61" s="482"/>
      <c r="AS61" s="323"/>
      <c r="AT61" s="312"/>
      <c r="AU61" s="312"/>
      <c r="AV61" s="312"/>
      <c r="AW61" s="312"/>
      <c r="AX61" s="312"/>
      <c r="AY61" s="312"/>
      <c r="AZ61" s="312"/>
      <c r="BA61" s="312"/>
      <c r="BB61" s="312"/>
      <c r="BC61" s="312"/>
      <c r="BD61" s="312"/>
      <c r="BE61" s="312"/>
      <c r="BF61" s="312"/>
      <c r="BG61" s="312"/>
      <c r="BH61" s="312"/>
      <c r="BI61" s="312"/>
      <c r="BJ61" s="312"/>
      <c r="BK61" s="324"/>
      <c r="BL61" s="312"/>
      <c r="BM61" s="312"/>
      <c r="BN61" s="312"/>
      <c r="BO61" s="324"/>
      <c r="BP61" s="538"/>
      <c r="BQ61" s="526"/>
      <c r="BR61" s="526"/>
      <c r="BS61" s="524"/>
      <c r="BT61" s="524"/>
      <c r="BU61" s="524"/>
      <c r="BV61" s="526"/>
      <c r="BW61" s="526"/>
      <c r="BX61" s="526"/>
      <c r="BY61" s="526"/>
      <c r="BZ61" s="526"/>
      <c r="CA61" s="527"/>
    </row>
    <row r="62" spans="2:79" ht="84.75" customHeight="1">
      <c r="B62" s="541">
        <v>26</v>
      </c>
      <c r="C62" s="542" t="s">
        <v>99</v>
      </c>
      <c r="D62" s="542" t="s">
        <v>100</v>
      </c>
      <c r="E62" s="542" t="s">
        <v>153</v>
      </c>
      <c r="F62" s="542" t="s">
        <v>203</v>
      </c>
      <c r="G62" s="572" t="s">
        <v>145</v>
      </c>
      <c r="H62" s="542" t="s">
        <v>204</v>
      </c>
      <c r="I62" s="542" t="s">
        <v>147</v>
      </c>
      <c r="J62" s="542" t="s">
        <v>105</v>
      </c>
      <c r="K62" s="530" t="s">
        <v>89</v>
      </c>
      <c r="L62" s="560">
        <v>43831</v>
      </c>
      <c r="M62" s="536" t="s">
        <v>149</v>
      </c>
      <c r="N62" s="414" t="s">
        <v>90</v>
      </c>
      <c r="O62" s="333">
        <v>8.9285714285714281E-3</v>
      </c>
      <c r="P62" s="442">
        <f t="shared" si="0"/>
        <v>1</v>
      </c>
      <c r="Q62" s="474"/>
      <c r="R62" s="319"/>
      <c r="S62" s="319"/>
      <c r="T62" s="475"/>
      <c r="U62" s="319"/>
      <c r="V62" s="319"/>
      <c r="W62" s="319"/>
      <c r="X62" s="476"/>
      <c r="Y62" s="474"/>
      <c r="Z62" s="319"/>
      <c r="AA62" s="319"/>
      <c r="AB62" s="475"/>
      <c r="AC62" s="319"/>
      <c r="AD62" s="320"/>
      <c r="AE62" s="320"/>
      <c r="AF62" s="322"/>
      <c r="AG62" s="477"/>
      <c r="AH62" s="321"/>
      <c r="AI62" s="321"/>
      <c r="AJ62" s="478"/>
      <c r="AK62" s="319"/>
      <c r="AL62" s="320"/>
      <c r="AM62" s="320"/>
      <c r="AN62" s="322"/>
      <c r="AO62" s="477">
        <v>0.5</v>
      </c>
      <c r="AP62" s="321"/>
      <c r="AQ62" s="321"/>
      <c r="AR62" s="478"/>
      <c r="AS62" s="319"/>
      <c r="AT62" s="320"/>
      <c r="AU62" s="320"/>
      <c r="AV62" s="320"/>
      <c r="AW62" s="321"/>
      <c r="AX62" s="321"/>
      <c r="AY62" s="321"/>
      <c r="AZ62" s="321"/>
      <c r="BA62" s="320"/>
      <c r="BB62" s="320"/>
      <c r="BC62" s="320"/>
      <c r="BD62" s="320"/>
      <c r="BE62" s="321"/>
      <c r="BF62" s="321"/>
      <c r="BG62" s="321"/>
      <c r="BH62" s="321"/>
      <c r="BI62" s="320"/>
      <c r="BJ62" s="320"/>
      <c r="BK62" s="322"/>
      <c r="BL62" s="308">
        <v>0.5</v>
      </c>
      <c r="BM62" s="308"/>
      <c r="BN62" s="308"/>
      <c r="BO62" s="461"/>
      <c r="BP62" s="538"/>
      <c r="BQ62" s="526"/>
      <c r="BR62" s="526"/>
      <c r="BS62" s="524"/>
      <c r="BT62" s="524"/>
      <c r="BU62" s="524"/>
      <c r="BV62" s="526" t="s">
        <v>205</v>
      </c>
      <c r="BW62" s="526"/>
      <c r="BX62" s="526"/>
      <c r="BY62" s="526"/>
      <c r="BZ62" s="526"/>
      <c r="CA62" s="527"/>
    </row>
    <row r="63" spans="2:79" ht="84.75" customHeight="1" thickBot="1">
      <c r="B63" s="919"/>
      <c r="C63" s="542"/>
      <c r="D63" s="542"/>
      <c r="E63" s="542"/>
      <c r="F63" s="542"/>
      <c r="G63" s="572"/>
      <c r="H63" s="542"/>
      <c r="I63" s="542"/>
      <c r="J63" s="542"/>
      <c r="K63" s="530"/>
      <c r="L63" s="560"/>
      <c r="M63" s="536"/>
      <c r="N63" s="414" t="s">
        <v>92</v>
      </c>
      <c r="O63" s="332">
        <f>P63*O62</f>
        <v>4.464285714285714E-3</v>
      </c>
      <c r="P63" s="442">
        <f t="shared" si="0"/>
        <v>0.5</v>
      </c>
      <c r="Q63" s="479"/>
      <c r="R63" s="323"/>
      <c r="S63" s="323"/>
      <c r="T63" s="480"/>
      <c r="U63" s="323"/>
      <c r="V63" s="323"/>
      <c r="W63" s="323"/>
      <c r="X63" s="481"/>
      <c r="Y63" s="479"/>
      <c r="Z63" s="323"/>
      <c r="AA63" s="323"/>
      <c r="AB63" s="480"/>
      <c r="AC63" s="323"/>
      <c r="AD63" s="312"/>
      <c r="AE63" s="312"/>
      <c r="AF63" s="324"/>
      <c r="AG63" s="479"/>
      <c r="AH63" s="312"/>
      <c r="AI63" s="312"/>
      <c r="AJ63" s="482"/>
      <c r="AK63" s="323"/>
      <c r="AL63" s="312"/>
      <c r="AM63" s="312"/>
      <c r="AN63" s="324"/>
      <c r="AO63" s="479"/>
      <c r="AP63" s="312"/>
      <c r="AQ63" s="312"/>
      <c r="AR63" s="482"/>
      <c r="AS63" s="323"/>
      <c r="AT63" s="312"/>
      <c r="AU63" s="312"/>
      <c r="AV63" s="312"/>
      <c r="AW63" s="312">
        <v>0.5</v>
      </c>
      <c r="AX63" s="312"/>
      <c r="AY63" s="312"/>
      <c r="AZ63" s="312"/>
      <c r="BA63" s="312"/>
      <c r="BB63" s="312"/>
      <c r="BC63" s="312"/>
      <c r="BD63" s="312"/>
      <c r="BE63" s="312"/>
      <c r="BF63" s="312"/>
      <c r="BG63" s="312"/>
      <c r="BH63" s="312"/>
      <c r="BI63" s="312"/>
      <c r="BJ63" s="312"/>
      <c r="BK63" s="324"/>
      <c r="BL63" s="312"/>
      <c r="BM63" s="312"/>
      <c r="BN63" s="312"/>
      <c r="BO63" s="324"/>
      <c r="BP63" s="538"/>
      <c r="BQ63" s="526"/>
      <c r="BR63" s="526"/>
      <c r="BS63" s="524"/>
      <c r="BT63" s="524"/>
      <c r="BU63" s="524"/>
      <c r="BV63" s="526"/>
      <c r="BW63" s="526"/>
      <c r="BX63" s="526"/>
      <c r="BY63" s="526"/>
      <c r="BZ63" s="526"/>
      <c r="CA63" s="527"/>
    </row>
    <row r="64" spans="2:79" ht="84.75" customHeight="1">
      <c r="B64" s="541">
        <v>27</v>
      </c>
      <c r="C64" s="542" t="s">
        <v>81</v>
      </c>
      <c r="D64" s="542" t="s">
        <v>82</v>
      </c>
      <c r="E64" s="542" t="s">
        <v>206</v>
      </c>
      <c r="F64" s="542" t="s">
        <v>207</v>
      </c>
      <c r="G64" s="572" t="s">
        <v>145</v>
      </c>
      <c r="H64" s="542" t="s">
        <v>208</v>
      </c>
      <c r="I64" s="542" t="s">
        <v>147</v>
      </c>
      <c r="J64" s="542" t="s">
        <v>209</v>
      </c>
      <c r="K64" s="530" t="s">
        <v>89</v>
      </c>
      <c r="L64" s="560">
        <v>43831</v>
      </c>
      <c r="M64" s="536" t="s">
        <v>149</v>
      </c>
      <c r="N64" s="414" t="s">
        <v>90</v>
      </c>
      <c r="O64" s="333">
        <v>8.9285714285714281E-3</v>
      </c>
      <c r="P64" s="442">
        <f t="shared" si="0"/>
        <v>1</v>
      </c>
      <c r="Q64" s="474"/>
      <c r="R64" s="319"/>
      <c r="S64" s="319"/>
      <c r="T64" s="475"/>
      <c r="U64" s="319"/>
      <c r="V64" s="319"/>
      <c r="W64" s="319"/>
      <c r="X64" s="476"/>
      <c r="Y64" s="474"/>
      <c r="Z64" s="319"/>
      <c r="AA64" s="319"/>
      <c r="AB64" s="475"/>
      <c r="AC64" s="319"/>
      <c r="AD64" s="320"/>
      <c r="AE64" s="320"/>
      <c r="AF64" s="322"/>
      <c r="AG64" s="477"/>
      <c r="AH64" s="321"/>
      <c r="AI64" s="321"/>
      <c r="AJ64" s="478"/>
      <c r="AK64" s="319"/>
      <c r="AL64" s="320"/>
      <c r="AM64" s="320"/>
      <c r="AN64" s="322"/>
      <c r="AO64" s="477">
        <v>0.5</v>
      </c>
      <c r="AP64" s="321"/>
      <c r="AQ64" s="321"/>
      <c r="AR64" s="478"/>
      <c r="AS64" s="319"/>
      <c r="AT64" s="320"/>
      <c r="AU64" s="320"/>
      <c r="AV64" s="320"/>
      <c r="AW64" s="321"/>
      <c r="AX64" s="321"/>
      <c r="AY64" s="321"/>
      <c r="AZ64" s="321"/>
      <c r="BA64" s="320"/>
      <c r="BB64" s="320"/>
      <c r="BC64" s="320"/>
      <c r="BD64" s="320"/>
      <c r="BE64" s="321"/>
      <c r="BF64" s="321"/>
      <c r="BG64" s="321"/>
      <c r="BH64" s="321"/>
      <c r="BI64" s="320"/>
      <c r="BJ64" s="320"/>
      <c r="BK64" s="322"/>
      <c r="BL64" s="308">
        <v>0.5</v>
      </c>
      <c r="BM64" s="308"/>
      <c r="BN64" s="308"/>
      <c r="BO64" s="461"/>
      <c r="BP64" s="538"/>
      <c r="BQ64" s="526"/>
      <c r="BR64" s="526"/>
      <c r="BS64" s="524" t="s">
        <v>210</v>
      </c>
      <c r="BT64" s="524"/>
      <c r="BU64" s="524"/>
      <c r="BV64" s="526"/>
      <c r="BW64" s="526"/>
      <c r="BX64" s="526"/>
      <c r="BY64" s="526"/>
      <c r="BZ64" s="526"/>
      <c r="CA64" s="527"/>
    </row>
    <row r="65" spans="2:79" ht="114" customHeight="1" thickBot="1">
      <c r="B65" s="919"/>
      <c r="C65" s="542"/>
      <c r="D65" s="542"/>
      <c r="E65" s="542"/>
      <c r="F65" s="542"/>
      <c r="G65" s="572"/>
      <c r="H65" s="542"/>
      <c r="I65" s="542"/>
      <c r="J65" s="542"/>
      <c r="K65" s="530"/>
      <c r="L65" s="560"/>
      <c r="M65" s="536"/>
      <c r="N65" s="414" t="s">
        <v>92</v>
      </c>
      <c r="O65" s="332">
        <f>P65*O64</f>
        <v>7.1160714285714273E-3</v>
      </c>
      <c r="P65" s="442">
        <f t="shared" si="0"/>
        <v>0.79699999999999993</v>
      </c>
      <c r="Q65" s="479"/>
      <c r="R65" s="323"/>
      <c r="S65" s="323"/>
      <c r="T65" s="480"/>
      <c r="U65" s="323"/>
      <c r="V65" s="323"/>
      <c r="W65" s="323"/>
      <c r="X65" s="481"/>
      <c r="Y65" s="479"/>
      <c r="Z65" s="323"/>
      <c r="AA65" s="323"/>
      <c r="AB65" s="480"/>
      <c r="AC65" s="323"/>
      <c r="AD65" s="312"/>
      <c r="AE65" s="312"/>
      <c r="AF65" s="324"/>
      <c r="AG65" s="479"/>
      <c r="AH65" s="312"/>
      <c r="AI65" s="312"/>
      <c r="AJ65" s="482"/>
      <c r="AK65" s="323"/>
      <c r="AL65" s="312"/>
      <c r="AM65" s="312"/>
      <c r="AN65" s="324"/>
      <c r="AO65" s="479">
        <v>0.5</v>
      </c>
      <c r="AP65" s="312"/>
      <c r="AQ65" s="483">
        <v>0.29699999999999999</v>
      </c>
      <c r="AR65" s="482"/>
      <c r="AS65" s="323"/>
      <c r="AT65" s="312"/>
      <c r="AU65" s="312"/>
      <c r="AV65" s="312"/>
      <c r="AW65" s="312"/>
      <c r="AX65" s="312"/>
      <c r="AY65" s="312"/>
      <c r="AZ65" s="312"/>
      <c r="BA65" s="312"/>
      <c r="BB65" s="312"/>
      <c r="BC65" s="312"/>
      <c r="BD65" s="312"/>
      <c r="BE65" s="312"/>
      <c r="BF65" s="312"/>
      <c r="BG65" s="312"/>
      <c r="BH65" s="312"/>
      <c r="BI65" s="312"/>
      <c r="BJ65" s="312"/>
      <c r="BK65" s="324"/>
      <c r="BL65" s="312"/>
      <c r="BM65" s="312"/>
      <c r="BN65" s="312"/>
      <c r="BO65" s="324"/>
      <c r="BP65" s="538"/>
      <c r="BQ65" s="526"/>
      <c r="BR65" s="526"/>
      <c r="BS65" s="524"/>
      <c r="BT65" s="524"/>
      <c r="BU65" s="524"/>
      <c r="BV65" s="526"/>
      <c r="BW65" s="526"/>
      <c r="BX65" s="526"/>
      <c r="BY65" s="526"/>
      <c r="BZ65" s="526"/>
      <c r="CA65" s="527"/>
    </row>
    <row r="66" spans="2:79" ht="84.75" customHeight="1">
      <c r="B66" s="541">
        <v>28</v>
      </c>
      <c r="C66" s="542" t="s">
        <v>121</v>
      </c>
      <c r="D66" s="542" t="s">
        <v>122</v>
      </c>
      <c r="E66" s="542" t="s">
        <v>211</v>
      </c>
      <c r="F66" s="542" t="s">
        <v>212</v>
      </c>
      <c r="G66" s="572" t="s">
        <v>145</v>
      </c>
      <c r="H66" s="542" t="s">
        <v>213</v>
      </c>
      <c r="I66" s="542" t="s">
        <v>147</v>
      </c>
      <c r="J66" s="542" t="s">
        <v>209</v>
      </c>
      <c r="K66" s="530" t="s">
        <v>89</v>
      </c>
      <c r="L66" s="560">
        <v>43832</v>
      </c>
      <c r="M66" s="574" t="s">
        <v>149</v>
      </c>
      <c r="N66" s="414" t="s">
        <v>90</v>
      </c>
      <c r="O66" s="333">
        <v>8.9285714285714281E-3</v>
      </c>
      <c r="P66" s="442">
        <f t="shared" si="0"/>
        <v>1</v>
      </c>
      <c r="Q66" s="474"/>
      <c r="R66" s="319"/>
      <c r="S66" s="319"/>
      <c r="T66" s="475"/>
      <c r="U66" s="319"/>
      <c r="V66" s="319"/>
      <c r="W66" s="319"/>
      <c r="X66" s="476"/>
      <c r="Y66" s="474"/>
      <c r="Z66" s="319"/>
      <c r="AA66" s="319"/>
      <c r="AB66" s="475"/>
      <c r="AC66" s="319"/>
      <c r="AD66" s="320"/>
      <c r="AE66" s="320"/>
      <c r="AF66" s="322"/>
      <c r="AG66" s="477"/>
      <c r="AH66" s="321"/>
      <c r="AI66" s="321"/>
      <c r="AJ66" s="478"/>
      <c r="AK66" s="319"/>
      <c r="AL66" s="320"/>
      <c r="AM66" s="320"/>
      <c r="AN66" s="322"/>
      <c r="AO66" s="477">
        <v>0.5</v>
      </c>
      <c r="AP66" s="321"/>
      <c r="AQ66" s="321"/>
      <c r="AR66" s="478"/>
      <c r="AS66" s="319"/>
      <c r="AT66" s="320"/>
      <c r="AU66" s="320"/>
      <c r="AV66" s="320"/>
      <c r="AW66" s="321"/>
      <c r="AX66" s="321"/>
      <c r="AY66" s="321"/>
      <c r="AZ66" s="321"/>
      <c r="BA66" s="320"/>
      <c r="BB66" s="320"/>
      <c r="BC66" s="320"/>
      <c r="BD66" s="320"/>
      <c r="BE66" s="321"/>
      <c r="BF66" s="321"/>
      <c r="BG66" s="321"/>
      <c r="BH66" s="321"/>
      <c r="BI66" s="320"/>
      <c r="BJ66" s="320"/>
      <c r="BK66" s="322"/>
      <c r="BL66" s="308">
        <v>0.5</v>
      </c>
      <c r="BM66" s="308"/>
      <c r="BN66" s="308"/>
      <c r="BO66" s="461"/>
      <c r="BP66" s="538"/>
      <c r="BQ66" s="526"/>
      <c r="BR66" s="526"/>
      <c r="BS66" s="524" t="s">
        <v>214</v>
      </c>
      <c r="BT66" s="524"/>
      <c r="BU66" s="524"/>
      <c r="BV66" s="524" t="s">
        <v>215</v>
      </c>
      <c r="BW66" s="524"/>
      <c r="BX66" s="524"/>
      <c r="BY66" s="524" t="s">
        <v>216</v>
      </c>
      <c r="BZ66" s="524"/>
      <c r="CA66" s="575"/>
    </row>
    <row r="67" spans="2:79" ht="84.75" customHeight="1" thickBot="1">
      <c r="B67" s="919"/>
      <c r="C67" s="542"/>
      <c r="D67" s="542"/>
      <c r="E67" s="542"/>
      <c r="F67" s="542"/>
      <c r="G67" s="572"/>
      <c r="H67" s="542"/>
      <c r="I67" s="542"/>
      <c r="J67" s="542"/>
      <c r="K67" s="530"/>
      <c r="L67" s="560"/>
      <c r="M67" s="574"/>
      <c r="N67" s="414" t="s">
        <v>92</v>
      </c>
      <c r="O67" s="332">
        <f>P67*O66</f>
        <v>8.9285714285714281E-3</v>
      </c>
      <c r="P67" s="442">
        <f t="shared" si="0"/>
        <v>1</v>
      </c>
      <c r="Q67" s="479"/>
      <c r="R67" s="323"/>
      <c r="S67" s="323"/>
      <c r="T67" s="480"/>
      <c r="U67" s="323"/>
      <c r="V67" s="323"/>
      <c r="W67" s="323"/>
      <c r="X67" s="481"/>
      <c r="Y67" s="479"/>
      <c r="Z67" s="323"/>
      <c r="AA67" s="323"/>
      <c r="AB67" s="480"/>
      <c r="AC67" s="323"/>
      <c r="AD67" s="312"/>
      <c r="AE67" s="312"/>
      <c r="AF67" s="324"/>
      <c r="AG67" s="479"/>
      <c r="AH67" s="312"/>
      <c r="AI67" s="312"/>
      <c r="AJ67" s="482"/>
      <c r="AK67" s="323"/>
      <c r="AL67" s="312"/>
      <c r="AM67" s="312"/>
      <c r="AN67" s="324"/>
      <c r="AO67" s="479">
        <v>0.5</v>
      </c>
      <c r="AP67" s="312">
        <v>0.15</v>
      </c>
      <c r="AQ67" s="312"/>
      <c r="AR67" s="482"/>
      <c r="AS67" s="323"/>
      <c r="AT67" s="312"/>
      <c r="AU67" s="312"/>
      <c r="AV67" s="312"/>
      <c r="AW67" s="312"/>
      <c r="AX67" s="312"/>
      <c r="AY67" s="312"/>
      <c r="AZ67" s="312"/>
      <c r="BA67" s="312">
        <v>0.35</v>
      </c>
      <c r="BB67" s="312"/>
      <c r="BC67" s="312"/>
      <c r="BD67" s="312"/>
      <c r="BE67" s="312"/>
      <c r="BF67" s="312"/>
      <c r="BG67" s="312"/>
      <c r="BH67" s="312"/>
      <c r="BI67" s="312"/>
      <c r="BJ67" s="312"/>
      <c r="BK67" s="324"/>
      <c r="BL67" s="312"/>
      <c r="BM67" s="312"/>
      <c r="BN67" s="312"/>
      <c r="BO67" s="324"/>
      <c r="BP67" s="538"/>
      <c r="BQ67" s="526"/>
      <c r="BR67" s="526"/>
      <c r="BS67" s="524"/>
      <c r="BT67" s="524"/>
      <c r="BU67" s="524"/>
      <c r="BV67" s="524"/>
      <c r="BW67" s="524"/>
      <c r="BX67" s="524"/>
      <c r="BY67" s="524"/>
      <c r="BZ67" s="524"/>
      <c r="CA67" s="575"/>
    </row>
    <row r="68" spans="2:79" ht="84.75" customHeight="1">
      <c r="B68" s="541">
        <v>29</v>
      </c>
      <c r="C68" s="542" t="s">
        <v>99</v>
      </c>
      <c r="D68" s="542" t="s">
        <v>122</v>
      </c>
      <c r="E68" s="542" t="s">
        <v>217</v>
      </c>
      <c r="F68" s="542" t="s">
        <v>144</v>
      </c>
      <c r="G68" s="572" t="s">
        <v>145</v>
      </c>
      <c r="H68" s="542" t="s">
        <v>218</v>
      </c>
      <c r="I68" s="542" t="s">
        <v>219</v>
      </c>
      <c r="J68" s="542" t="s">
        <v>220</v>
      </c>
      <c r="K68" s="530" t="s">
        <v>89</v>
      </c>
      <c r="L68" s="560">
        <v>44105</v>
      </c>
      <c r="M68" s="561">
        <v>44196</v>
      </c>
      <c r="N68" s="414" t="s">
        <v>90</v>
      </c>
      <c r="O68" s="333">
        <v>8.9285714285714281E-3</v>
      </c>
      <c r="P68" s="442">
        <f t="shared" si="0"/>
        <v>1</v>
      </c>
      <c r="Q68" s="474"/>
      <c r="R68" s="319"/>
      <c r="S68" s="319"/>
      <c r="T68" s="475"/>
      <c r="U68" s="319"/>
      <c r="V68" s="319"/>
      <c r="W68" s="319"/>
      <c r="X68" s="476"/>
      <c r="Y68" s="474"/>
      <c r="Z68" s="319"/>
      <c r="AA68" s="319"/>
      <c r="AB68" s="475"/>
      <c r="AC68" s="319"/>
      <c r="AD68" s="320"/>
      <c r="AE68" s="320"/>
      <c r="AF68" s="322"/>
      <c r="AG68" s="477"/>
      <c r="AH68" s="321"/>
      <c r="AI68" s="321"/>
      <c r="AJ68" s="478"/>
      <c r="AK68" s="319"/>
      <c r="AL68" s="320"/>
      <c r="AM68" s="320"/>
      <c r="AN68" s="322"/>
      <c r="AO68" s="477"/>
      <c r="AP68" s="321"/>
      <c r="AQ68" s="321"/>
      <c r="AR68" s="478"/>
      <c r="AS68" s="319"/>
      <c r="AT68" s="320"/>
      <c r="AU68" s="320"/>
      <c r="AV68" s="320"/>
      <c r="AW68" s="321"/>
      <c r="AX68" s="321"/>
      <c r="AY68" s="321"/>
      <c r="AZ68" s="321"/>
      <c r="BA68" s="320"/>
      <c r="BB68" s="320"/>
      <c r="BC68" s="320"/>
      <c r="BD68" s="320"/>
      <c r="BE68" s="321"/>
      <c r="BF68" s="321"/>
      <c r="BG68" s="321"/>
      <c r="BH68" s="321"/>
      <c r="BI68" s="320"/>
      <c r="BJ68" s="320"/>
      <c r="BK68" s="322"/>
      <c r="BL68" s="308">
        <v>1</v>
      </c>
      <c r="BM68" s="312"/>
      <c r="BN68" s="312"/>
      <c r="BO68" s="324"/>
      <c r="BP68" s="538"/>
      <c r="BQ68" s="526"/>
      <c r="BR68" s="526"/>
      <c r="BS68" s="526"/>
      <c r="BT68" s="526"/>
      <c r="BU68" s="526"/>
      <c r="BV68" s="524" t="s">
        <v>221</v>
      </c>
      <c r="BW68" s="524"/>
      <c r="BX68" s="524"/>
      <c r="BY68" s="526"/>
      <c r="BZ68" s="526"/>
      <c r="CA68" s="527"/>
    </row>
    <row r="69" spans="2:79" ht="84.75" customHeight="1" thickBot="1">
      <c r="B69" s="919"/>
      <c r="C69" s="542"/>
      <c r="D69" s="542"/>
      <c r="E69" s="542"/>
      <c r="F69" s="542"/>
      <c r="G69" s="572"/>
      <c r="H69" s="542"/>
      <c r="I69" s="542"/>
      <c r="J69" s="542"/>
      <c r="K69" s="530"/>
      <c r="L69" s="542"/>
      <c r="M69" s="574"/>
      <c r="N69" s="414" t="s">
        <v>92</v>
      </c>
      <c r="O69" s="484">
        <f>P69*O68</f>
        <v>0</v>
      </c>
      <c r="P69" s="442">
        <f t="shared" si="0"/>
        <v>0</v>
      </c>
      <c r="Q69" s="485"/>
      <c r="R69" s="472"/>
      <c r="S69" s="472"/>
      <c r="T69" s="471"/>
      <c r="U69" s="472"/>
      <c r="V69" s="472"/>
      <c r="W69" s="472"/>
      <c r="X69" s="472"/>
      <c r="Y69" s="485"/>
      <c r="Z69" s="472"/>
      <c r="AA69" s="472"/>
      <c r="AB69" s="471"/>
      <c r="AC69" s="472"/>
      <c r="AD69" s="472"/>
      <c r="AE69" s="472"/>
      <c r="AF69" s="472"/>
      <c r="AG69" s="485"/>
      <c r="AH69" s="472"/>
      <c r="AI69" s="472"/>
      <c r="AJ69" s="471"/>
      <c r="AK69" s="472"/>
      <c r="AL69" s="472"/>
      <c r="AM69" s="472"/>
      <c r="AN69" s="472"/>
      <c r="AO69" s="485"/>
      <c r="AP69" s="472"/>
      <c r="AQ69" s="472"/>
      <c r="AR69" s="471"/>
      <c r="AS69" s="472"/>
      <c r="AT69" s="472"/>
      <c r="AU69" s="472"/>
      <c r="AV69" s="472"/>
      <c r="AW69" s="472"/>
      <c r="AX69" s="472"/>
      <c r="AY69" s="472"/>
      <c r="AZ69" s="472"/>
      <c r="BA69" s="472"/>
      <c r="BB69" s="472"/>
      <c r="BC69" s="472"/>
      <c r="BD69" s="472"/>
      <c r="BE69" s="472"/>
      <c r="BF69" s="472"/>
      <c r="BG69" s="472"/>
      <c r="BH69" s="472"/>
      <c r="BI69" s="472"/>
      <c r="BJ69" s="472"/>
      <c r="BK69" s="472"/>
      <c r="BL69" s="312"/>
      <c r="BM69" s="312"/>
      <c r="BN69" s="312"/>
      <c r="BO69" s="324"/>
      <c r="BP69" s="538"/>
      <c r="BQ69" s="526"/>
      <c r="BR69" s="526"/>
      <c r="BS69" s="526"/>
      <c r="BT69" s="526"/>
      <c r="BU69" s="526"/>
      <c r="BV69" s="524"/>
      <c r="BW69" s="524"/>
      <c r="BX69" s="524"/>
      <c r="BY69" s="526"/>
      <c r="BZ69" s="526"/>
      <c r="CA69" s="527"/>
    </row>
    <row r="70" spans="2:79" ht="84.75" customHeight="1">
      <c r="B70" s="541">
        <v>30</v>
      </c>
      <c r="C70" s="542" t="s">
        <v>99</v>
      </c>
      <c r="D70" s="542" t="s">
        <v>122</v>
      </c>
      <c r="E70" s="542" t="s">
        <v>217</v>
      </c>
      <c r="F70" s="542" t="s">
        <v>144</v>
      </c>
      <c r="G70" s="572" t="s">
        <v>145</v>
      </c>
      <c r="H70" s="542" t="s">
        <v>222</v>
      </c>
      <c r="I70" s="542" t="s">
        <v>223</v>
      </c>
      <c r="J70" s="530" t="s">
        <v>224</v>
      </c>
      <c r="K70" s="530" t="s">
        <v>89</v>
      </c>
      <c r="L70" s="560">
        <v>44105</v>
      </c>
      <c r="M70" s="561">
        <v>44196</v>
      </c>
      <c r="N70" s="414" t="s">
        <v>90</v>
      </c>
      <c r="O70" s="333">
        <v>8.9285714285714281E-3</v>
      </c>
      <c r="P70" s="442">
        <f t="shared" si="0"/>
        <v>1</v>
      </c>
      <c r="Q70" s="474"/>
      <c r="R70" s="319"/>
      <c r="S70" s="319"/>
      <c r="T70" s="475"/>
      <c r="U70" s="319"/>
      <c r="V70" s="319"/>
      <c r="W70" s="319"/>
      <c r="X70" s="476"/>
      <c r="Y70" s="474"/>
      <c r="Z70" s="319"/>
      <c r="AA70" s="319"/>
      <c r="AB70" s="475"/>
      <c r="AC70" s="319"/>
      <c r="AD70" s="320"/>
      <c r="AE70" s="320"/>
      <c r="AF70" s="322"/>
      <c r="AG70" s="477"/>
      <c r="AH70" s="321"/>
      <c r="AI70" s="321"/>
      <c r="AJ70" s="478"/>
      <c r="AK70" s="319"/>
      <c r="AL70" s="320"/>
      <c r="AM70" s="320"/>
      <c r="AN70" s="322"/>
      <c r="AO70" s="477"/>
      <c r="AP70" s="321"/>
      <c r="AQ70" s="321"/>
      <c r="AR70" s="478"/>
      <c r="AS70" s="319"/>
      <c r="AT70" s="320"/>
      <c r="AU70" s="320"/>
      <c r="AV70" s="320"/>
      <c r="AW70" s="321"/>
      <c r="AX70" s="321"/>
      <c r="AY70" s="321"/>
      <c r="AZ70" s="321"/>
      <c r="BA70" s="320"/>
      <c r="BB70" s="320"/>
      <c r="BC70" s="320"/>
      <c r="BD70" s="320"/>
      <c r="BE70" s="321"/>
      <c r="BF70" s="321"/>
      <c r="BG70" s="321"/>
      <c r="BH70" s="321"/>
      <c r="BI70" s="320"/>
      <c r="BJ70" s="320"/>
      <c r="BK70" s="322"/>
      <c r="BL70" s="308">
        <v>1</v>
      </c>
      <c r="BM70" s="312"/>
      <c r="BN70" s="312"/>
      <c r="BO70" s="324"/>
      <c r="BP70" s="538"/>
      <c r="BQ70" s="526"/>
      <c r="BR70" s="526"/>
      <c r="BS70" s="526"/>
      <c r="BT70" s="526"/>
      <c r="BU70" s="526"/>
      <c r="BV70" s="524" t="s">
        <v>221</v>
      </c>
      <c r="BW70" s="524"/>
      <c r="BX70" s="524"/>
      <c r="BY70" s="524" t="s">
        <v>225</v>
      </c>
      <c r="BZ70" s="524"/>
      <c r="CA70" s="575"/>
    </row>
    <row r="71" spans="2:79" ht="96" customHeight="1" thickBot="1">
      <c r="B71" s="919"/>
      <c r="C71" s="542"/>
      <c r="D71" s="542"/>
      <c r="E71" s="542"/>
      <c r="F71" s="542"/>
      <c r="G71" s="572"/>
      <c r="H71" s="542"/>
      <c r="I71" s="542"/>
      <c r="J71" s="530"/>
      <c r="K71" s="530"/>
      <c r="L71" s="542"/>
      <c r="M71" s="574"/>
      <c r="N71" s="414" t="s">
        <v>92</v>
      </c>
      <c r="O71" s="484">
        <f>P71*O70</f>
        <v>2.232142857142857E-3</v>
      </c>
      <c r="P71" s="442">
        <f t="shared" si="0"/>
        <v>0.25</v>
      </c>
      <c r="Q71" s="485"/>
      <c r="R71" s="472"/>
      <c r="S71" s="472"/>
      <c r="T71" s="471"/>
      <c r="U71" s="472"/>
      <c r="V71" s="472"/>
      <c r="W71" s="472"/>
      <c r="X71" s="472"/>
      <c r="Y71" s="485"/>
      <c r="Z71" s="472"/>
      <c r="AA71" s="472"/>
      <c r="AB71" s="471"/>
      <c r="AC71" s="472"/>
      <c r="AD71" s="472"/>
      <c r="AE71" s="472"/>
      <c r="AF71" s="472"/>
      <c r="AG71" s="485"/>
      <c r="AH71" s="472"/>
      <c r="AI71" s="472"/>
      <c r="AJ71" s="471"/>
      <c r="AK71" s="472"/>
      <c r="AL71" s="472"/>
      <c r="AM71" s="472"/>
      <c r="AN71" s="472"/>
      <c r="AO71" s="485"/>
      <c r="AP71" s="472"/>
      <c r="AQ71" s="472"/>
      <c r="AR71" s="471"/>
      <c r="AS71" s="472"/>
      <c r="AT71" s="472"/>
      <c r="AU71" s="472"/>
      <c r="AV71" s="472"/>
      <c r="AW71" s="472"/>
      <c r="AX71" s="472"/>
      <c r="AY71" s="472"/>
      <c r="AZ71" s="472">
        <v>0.25</v>
      </c>
      <c r="BA71" s="472"/>
      <c r="BB71" s="472"/>
      <c r="BC71" s="472"/>
      <c r="BD71" s="472"/>
      <c r="BE71" s="472"/>
      <c r="BF71" s="472"/>
      <c r="BG71" s="472"/>
      <c r="BH71" s="472"/>
      <c r="BI71" s="472"/>
      <c r="BJ71" s="472"/>
      <c r="BK71" s="472"/>
      <c r="BL71" s="312"/>
      <c r="BM71" s="312"/>
      <c r="BN71" s="312"/>
      <c r="BO71" s="324"/>
      <c r="BP71" s="538"/>
      <c r="BQ71" s="526"/>
      <c r="BR71" s="526"/>
      <c r="BS71" s="526"/>
      <c r="BT71" s="526"/>
      <c r="BU71" s="526"/>
      <c r="BV71" s="524"/>
      <c r="BW71" s="524"/>
      <c r="BX71" s="524"/>
      <c r="BY71" s="524"/>
      <c r="BZ71" s="524"/>
      <c r="CA71" s="575"/>
    </row>
    <row r="72" spans="2:79" ht="84.75" customHeight="1">
      <c r="B72" s="541">
        <v>31</v>
      </c>
      <c r="C72" s="542" t="s">
        <v>99</v>
      </c>
      <c r="D72" s="542" t="s">
        <v>122</v>
      </c>
      <c r="E72" s="542" t="s">
        <v>217</v>
      </c>
      <c r="F72" s="542" t="s">
        <v>144</v>
      </c>
      <c r="G72" s="572" t="s">
        <v>145</v>
      </c>
      <c r="H72" s="542" t="s">
        <v>226</v>
      </c>
      <c r="I72" s="542" t="s">
        <v>227</v>
      </c>
      <c r="J72" s="542" t="s">
        <v>228</v>
      </c>
      <c r="K72" s="530" t="s">
        <v>89</v>
      </c>
      <c r="L72" s="560">
        <v>44105</v>
      </c>
      <c r="M72" s="561">
        <v>44196</v>
      </c>
      <c r="N72" s="414" t="s">
        <v>90</v>
      </c>
      <c r="O72" s="333">
        <v>8.9285714285714281E-3</v>
      </c>
      <c r="P72" s="442">
        <f t="shared" si="0"/>
        <v>1</v>
      </c>
      <c r="Q72" s="474"/>
      <c r="R72" s="319"/>
      <c r="S72" s="319"/>
      <c r="T72" s="475"/>
      <c r="U72" s="319"/>
      <c r="V72" s="319"/>
      <c r="W72" s="319"/>
      <c r="X72" s="476"/>
      <c r="Y72" s="474"/>
      <c r="Z72" s="319"/>
      <c r="AA72" s="319"/>
      <c r="AB72" s="475"/>
      <c r="AC72" s="319"/>
      <c r="AD72" s="320"/>
      <c r="AE72" s="320"/>
      <c r="AF72" s="322"/>
      <c r="AG72" s="477"/>
      <c r="AH72" s="321"/>
      <c r="AI72" s="321"/>
      <c r="AJ72" s="478"/>
      <c r="AK72" s="319"/>
      <c r="AL72" s="320"/>
      <c r="AM72" s="320"/>
      <c r="AN72" s="322"/>
      <c r="AO72" s="477"/>
      <c r="AP72" s="321"/>
      <c r="AQ72" s="321"/>
      <c r="AR72" s="478"/>
      <c r="AS72" s="319"/>
      <c r="AT72" s="320"/>
      <c r="AU72" s="320"/>
      <c r="AV72" s="320"/>
      <c r="AW72" s="321"/>
      <c r="AX72" s="321"/>
      <c r="AY72" s="321"/>
      <c r="AZ72" s="321"/>
      <c r="BA72" s="320"/>
      <c r="BB72" s="320"/>
      <c r="BC72" s="320"/>
      <c r="BD72" s="320"/>
      <c r="BE72" s="321"/>
      <c r="BF72" s="321"/>
      <c r="BG72" s="321"/>
      <c r="BH72" s="321"/>
      <c r="BI72" s="320"/>
      <c r="BJ72" s="320"/>
      <c r="BK72" s="322"/>
      <c r="BL72" s="308">
        <v>1</v>
      </c>
      <c r="BM72" s="312"/>
      <c r="BN72" s="312"/>
      <c r="BO72" s="324"/>
      <c r="BP72" s="538"/>
      <c r="BQ72" s="526"/>
      <c r="BR72" s="526"/>
      <c r="BS72" s="526"/>
      <c r="BT72" s="526"/>
      <c r="BU72" s="526"/>
      <c r="BV72" s="524" t="s">
        <v>221</v>
      </c>
      <c r="BW72" s="524"/>
      <c r="BX72" s="524"/>
      <c r="BY72" s="526"/>
      <c r="BZ72" s="526"/>
      <c r="CA72" s="527"/>
    </row>
    <row r="73" spans="2:79" ht="84.75" customHeight="1" thickBot="1">
      <c r="B73" s="919"/>
      <c r="C73" s="542"/>
      <c r="D73" s="542"/>
      <c r="E73" s="542"/>
      <c r="F73" s="542"/>
      <c r="G73" s="572"/>
      <c r="H73" s="542"/>
      <c r="I73" s="542"/>
      <c r="J73" s="542"/>
      <c r="K73" s="530"/>
      <c r="L73" s="542"/>
      <c r="M73" s="574"/>
      <c r="N73" s="414" t="s">
        <v>92</v>
      </c>
      <c r="O73" s="484">
        <f>P73*O72</f>
        <v>0</v>
      </c>
      <c r="P73" s="442">
        <f t="shared" si="0"/>
        <v>0</v>
      </c>
      <c r="Q73" s="485"/>
      <c r="R73" s="472"/>
      <c r="S73" s="472"/>
      <c r="T73" s="471"/>
      <c r="U73" s="472"/>
      <c r="V73" s="472"/>
      <c r="W73" s="472"/>
      <c r="X73" s="472"/>
      <c r="Y73" s="485"/>
      <c r="Z73" s="472"/>
      <c r="AA73" s="472"/>
      <c r="AB73" s="471"/>
      <c r="AC73" s="472"/>
      <c r="AD73" s="472"/>
      <c r="AE73" s="472"/>
      <c r="AF73" s="472"/>
      <c r="AG73" s="485"/>
      <c r="AH73" s="472"/>
      <c r="AI73" s="472"/>
      <c r="AJ73" s="471"/>
      <c r="AK73" s="472"/>
      <c r="AL73" s="472"/>
      <c r="AM73" s="472"/>
      <c r="AN73" s="472"/>
      <c r="AO73" s="485"/>
      <c r="AP73" s="472"/>
      <c r="AQ73" s="472"/>
      <c r="AR73" s="471"/>
      <c r="AS73" s="472"/>
      <c r="AT73" s="472"/>
      <c r="AU73" s="472"/>
      <c r="AV73" s="472"/>
      <c r="AW73" s="472"/>
      <c r="AX73" s="472"/>
      <c r="AY73" s="472"/>
      <c r="AZ73" s="472"/>
      <c r="BA73" s="472"/>
      <c r="BB73" s="472"/>
      <c r="BC73" s="472"/>
      <c r="BD73" s="472"/>
      <c r="BE73" s="472"/>
      <c r="BF73" s="472"/>
      <c r="BG73" s="472"/>
      <c r="BH73" s="472"/>
      <c r="BI73" s="472"/>
      <c r="BJ73" s="472"/>
      <c r="BK73" s="472"/>
      <c r="BL73" s="312"/>
      <c r="BM73" s="312"/>
      <c r="BN73" s="312"/>
      <c r="BO73" s="324"/>
      <c r="BP73" s="538"/>
      <c r="BQ73" s="526"/>
      <c r="BR73" s="526"/>
      <c r="BS73" s="526"/>
      <c r="BT73" s="526"/>
      <c r="BU73" s="526"/>
      <c r="BV73" s="524"/>
      <c r="BW73" s="524"/>
      <c r="BX73" s="524"/>
      <c r="BY73" s="526"/>
      <c r="BZ73" s="526"/>
      <c r="CA73" s="527"/>
    </row>
    <row r="74" spans="2:79" ht="84.75" customHeight="1">
      <c r="B74" s="541">
        <v>32</v>
      </c>
      <c r="C74" s="542" t="s">
        <v>99</v>
      </c>
      <c r="D74" s="542" t="s">
        <v>122</v>
      </c>
      <c r="E74" s="542" t="s">
        <v>217</v>
      </c>
      <c r="F74" s="542" t="s">
        <v>144</v>
      </c>
      <c r="G74" s="572" t="s">
        <v>145</v>
      </c>
      <c r="H74" s="542" t="s">
        <v>229</v>
      </c>
      <c r="I74" s="542" t="s">
        <v>230</v>
      </c>
      <c r="J74" s="542" t="s">
        <v>115</v>
      </c>
      <c r="K74" s="530" t="s">
        <v>89</v>
      </c>
      <c r="L74" s="560">
        <v>44105</v>
      </c>
      <c r="M74" s="561">
        <v>44196</v>
      </c>
      <c r="N74" s="414" t="s">
        <v>90</v>
      </c>
      <c r="O74" s="333">
        <v>8.9285714285714281E-3</v>
      </c>
      <c r="P74" s="442">
        <f t="shared" si="0"/>
        <v>1</v>
      </c>
      <c r="Q74" s="474"/>
      <c r="R74" s="319"/>
      <c r="S74" s="319"/>
      <c r="T74" s="475"/>
      <c r="U74" s="319"/>
      <c r="V74" s="319"/>
      <c r="W74" s="319"/>
      <c r="X74" s="476"/>
      <c r="Y74" s="474"/>
      <c r="Z74" s="319"/>
      <c r="AA74" s="319"/>
      <c r="AB74" s="475"/>
      <c r="AC74" s="319"/>
      <c r="AD74" s="320"/>
      <c r="AE74" s="320"/>
      <c r="AF74" s="322"/>
      <c r="AG74" s="477"/>
      <c r="AH74" s="321"/>
      <c r="AI74" s="321"/>
      <c r="AJ74" s="478"/>
      <c r="AK74" s="319"/>
      <c r="AL74" s="320"/>
      <c r="AM74" s="320"/>
      <c r="AN74" s="322"/>
      <c r="AO74" s="477"/>
      <c r="AP74" s="321"/>
      <c r="AQ74" s="321"/>
      <c r="AR74" s="478"/>
      <c r="AS74" s="319"/>
      <c r="AT74" s="320"/>
      <c r="AU74" s="320"/>
      <c r="AV74" s="320"/>
      <c r="AW74" s="321"/>
      <c r="AX74" s="321"/>
      <c r="AY74" s="321"/>
      <c r="AZ74" s="321"/>
      <c r="BA74" s="320"/>
      <c r="BB74" s="320"/>
      <c r="BC74" s="320"/>
      <c r="BD74" s="320"/>
      <c r="BE74" s="321"/>
      <c r="BF74" s="321"/>
      <c r="BG74" s="321"/>
      <c r="BH74" s="321"/>
      <c r="BI74" s="320"/>
      <c r="BJ74" s="320"/>
      <c r="BK74" s="322"/>
      <c r="BL74" s="308">
        <v>1</v>
      </c>
      <c r="BM74" s="312"/>
      <c r="BN74" s="312"/>
      <c r="BO74" s="324"/>
      <c r="BP74" s="538"/>
      <c r="BQ74" s="526"/>
      <c r="BR74" s="526"/>
      <c r="BS74" s="526"/>
      <c r="BT74" s="526"/>
      <c r="BU74" s="526"/>
      <c r="BV74" s="524" t="s">
        <v>231</v>
      </c>
      <c r="BW74" s="524"/>
      <c r="BX74" s="524"/>
      <c r="BY74" s="526"/>
      <c r="BZ74" s="526"/>
      <c r="CA74" s="527"/>
    </row>
    <row r="75" spans="2:79" ht="84.75" customHeight="1" thickBot="1">
      <c r="B75" s="919"/>
      <c r="C75" s="542"/>
      <c r="D75" s="542"/>
      <c r="E75" s="542"/>
      <c r="F75" s="542"/>
      <c r="G75" s="572"/>
      <c r="H75" s="542"/>
      <c r="I75" s="542"/>
      <c r="J75" s="542"/>
      <c r="K75" s="530"/>
      <c r="L75" s="542"/>
      <c r="M75" s="574"/>
      <c r="N75" s="414" t="s">
        <v>92</v>
      </c>
      <c r="O75" s="484">
        <f>P75*O74</f>
        <v>0</v>
      </c>
      <c r="P75" s="442">
        <f t="shared" si="0"/>
        <v>0</v>
      </c>
      <c r="Q75" s="485"/>
      <c r="R75" s="472"/>
      <c r="S75" s="472"/>
      <c r="T75" s="471"/>
      <c r="U75" s="472"/>
      <c r="V75" s="472"/>
      <c r="W75" s="472"/>
      <c r="X75" s="472"/>
      <c r="Y75" s="485"/>
      <c r="Z75" s="472"/>
      <c r="AA75" s="472"/>
      <c r="AB75" s="471"/>
      <c r="AC75" s="472"/>
      <c r="AD75" s="472"/>
      <c r="AE75" s="472"/>
      <c r="AF75" s="472"/>
      <c r="AG75" s="485"/>
      <c r="AH75" s="472"/>
      <c r="AI75" s="472"/>
      <c r="AJ75" s="471"/>
      <c r="AK75" s="472"/>
      <c r="AL75" s="472"/>
      <c r="AM75" s="472"/>
      <c r="AN75" s="472"/>
      <c r="AO75" s="485"/>
      <c r="AP75" s="472"/>
      <c r="AQ75" s="472"/>
      <c r="AR75" s="471"/>
      <c r="AS75" s="472"/>
      <c r="AT75" s="472"/>
      <c r="AU75" s="472"/>
      <c r="AV75" s="472"/>
      <c r="AW75" s="472"/>
      <c r="AX75" s="472"/>
      <c r="AY75" s="472"/>
      <c r="AZ75" s="472"/>
      <c r="BA75" s="472"/>
      <c r="BB75" s="472"/>
      <c r="BC75" s="472"/>
      <c r="BD75" s="472"/>
      <c r="BE75" s="472"/>
      <c r="BF75" s="472"/>
      <c r="BG75" s="472"/>
      <c r="BH75" s="472"/>
      <c r="BI75" s="472"/>
      <c r="BJ75" s="472"/>
      <c r="BK75" s="472"/>
      <c r="BL75" s="312"/>
      <c r="BM75" s="312"/>
      <c r="BN75" s="312"/>
      <c r="BO75" s="324"/>
      <c r="BP75" s="538"/>
      <c r="BQ75" s="526"/>
      <c r="BR75" s="526"/>
      <c r="BS75" s="526"/>
      <c r="BT75" s="526"/>
      <c r="BU75" s="526"/>
      <c r="BV75" s="524"/>
      <c r="BW75" s="524"/>
      <c r="BX75" s="524"/>
      <c r="BY75" s="526"/>
      <c r="BZ75" s="526"/>
      <c r="CA75" s="527"/>
    </row>
    <row r="76" spans="2:79" ht="84.75" customHeight="1">
      <c r="B76" s="541">
        <v>33</v>
      </c>
      <c r="C76" s="542" t="s">
        <v>121</v>
      </c>
      <c r="D76" s="542" t="s">
        <v>122</v>
      </c>
      <c r="E76" s="542" t="s">
        <v>232</v>
      </c>
      <c r="F76" s="542" t="s">
        <v>233</v>
      </c>
      <c r="G76" s="572" t="s">
        <v>145</v>
      </c>
      <c r="H76" s="542" t="s">
        <v>234</v>
      </c>
      <c r="I76" s="542" t="s">
        <v>235</v>
      </c>
      <c r="J76" s="542" t="s">
        <v>209</v>
      </c>
      <c r="K76" s="530" t="s">
        <v>89</v>
      </c>
      <c r="L76" s="560">
        <v>44105</v>
      </c>
      <c r="M76" s="561">
        <v>44196</v>
      </c>
      <c r="N76" s="414" t="s">
        <v>90</v>
      </c>
      <c r="O76" s="333">
        <v>8.9285714285714281E-3</v>
      </c>
      <c r="P76" s="442">
        <f t="shared" si="0"/>
        <v>1</v>
      </c>
      <c r="Q76" s="474"/>
      <c r="R76" s="319"/>
      <c r="S76" s="319"/>
      <c r="T76" s="475"/>
      <c r="U76" s="319"/>
      <c r="V76" s="319"/>
      <c r="W76" s="319"/>
      <c r="X76" s="476"/>
      <c r="Y76" s="474"/>
      <c r="Z76" s="319"/>
      <c r="AA76" s="319"/>
      <c r="AB76" s="475"/>
      <c r="AC76" s="319"/>
      <c r="AD76" s="320"/>
      <c r="AE76" s="320"/>
      <c r="AF76" s="322"/>
      <c r="AG76" s="477"/>
      <c r="AH76" s="321"/>
      <c r="AI76" s="321"/>
      <c r="AJ76" s="478"/>
      <c r="AK76" s="319"/>
      <c r="AL76" s="320"/>
      <c r="AM76" s="320"/>
      <c r="AN76" s="322"/>
      <c r="AO76" s="477"/>
      <c r="AP76" s="321"/>
      <c r="AQ76" s="321"/>
      <c r="AR76" s="478"/>
      <c r="AS76" s="319"/>
      <c r="AT76" s="320"/>
      <c r="AU76" s="320"/>
      <c r="AV76" s="320"/>
      <c r="AW76" s="321"/>
      <c r="AX76" s="321"/>
      <c r="AY76" s="321"/>
      <c r="AZ76" s="321"/>
      <c r="BA76" s="320"/>
      <c r="BB76" s="320"/>
      <c r="BC76" s="320"/>
      <c r="BD76" s="320"/>
      <c r="BE76" s="321"/>
      <c r="BF76" s="321"/>
      <c r="BG76" s="321"/>
      <c r="BH76" s="321"/>
      <c r="BI76" s="320"/>
      <c r="BJ76" s="320"/>
      <c r="BK76" s="322"/>
      <c r="BL76" s="308">
        <v>1</v>
      </c>
      <c r="BM76" s="312"/>
      <c r="BN76" s="312"/>
      <c r="BO76" s="324"/>
      <c r="BP76" s="538"/>
      <c r="BQ76" s="526"/>
      <c r="BR76" s="526"/>
      <c r="BS76" s="526"/>
      <c r="BT76" s="526"/>
      <c r="BU76" s="526"/>
      <c r="BV76" s="524" t="s">
        <v>221</v>
      </c>
      <c r="BW76" s="524"/>
      <c r="BX76" s="524"/>
      <c r="BY76" s="526"/>
      <c r="BZ76" s="526"/>
      <c r="CA76" s="527"/>
    </row>
    <row r="77" spans="2:79" ht="84.75" customHeight="1" thickBot="1">
      <c r="B77" s="919"/>
      <c r="C77" s="542"/>
      <c r="D77" s="542"/>
      <c r="E77" s="542"/>
      <c r="F77" s="542"/>
      <c r="G77" s="572"/>
      <c r="H77" s="542"/>
      <c r="I77" s="542"/>
      <c r="J77" s="542"/>
      <c r="K77" s="530"/>
      <c r="L77" s="542"/>
      <c r="M77" s="574"/>
      <c r="N77" s="414" t="s">
        <v>92</v>
      </c>
      <c r="O77" s="484">
        <f>P77*O76</f>
        <v>0</v>
      </c>
      <c r="P77" s="442">
        <f t="shared" si="0"/>
        <v>0</v>
      </c>
      <c r="Q77" s="485"/>
      <c r="R77" s="472"/>
      <c r="S77" s="472"/>
      <c r="T77" s="471"/>
      <c r="U77" s="472"/>
      <c r="V77" s="472"/>
      <c r="W77" s="472"/>
      <c r="X77" s="472"/>
      <c r="Y77" s="485"/>
      <c r="Z77" s="472"/>
      <c r="AA77" s="472"/>
      <c r="AB77" s="471"/>
      <c r="AC77" s="472"/>
      <c r="AD77" s="472"/>
      <c r="AE77" s="472"/>
      <c r="AF77" s="472"/>
      <c r="AG77" s="485"/>
      <c r="AH77" s="472"/>
      <c r="AI77" s="472"/>
      <c r="AJ77" s="471"/>
      <c r="AK77" s="472"/>
      <c r="AL77" s="472"/>
      <c r="AM77" s="472"/>
      <c r="AN77" s="472"/>
      <c r="AO77" s="485"/>
      <c r="AP77" s="472"/>
      <c r="AQ77" s="472"/>
      <c r="AR77" s="471"/>
      <c r="AS77" s="472"/>
      <c r="AT77" s="472"/>
      <c r="AU77" s="472"/>
      <c r="AV77" s="472"/>
      <c r="AW77" s="472"/>
      <c r="AX77" s="472"/>
      <c r="AY77" s="472"/>
      <c r="AZ77" s="472"/>
      <c r="BA77" s="472"/>
      <c r="BB77" s="472"/>
      <c r="BC77" s="472"/>
      <c r="BD77" s="472"/>
      <c r="BE77" s="472"/>
      <c r="BF77" s="472"/>
      <c r="BG77" s="472"/>
      <c r="BH77" s="472"/>
      <c r="BI77" s="472"/>
      <c r="BJ77" s="472"/>
      <c r="BK77" s="472"/>
      <c r="BL77" s="312"/>
      <c r="BM77" s="312"/>
      <c r="BN77" s="312"/>
      <c r="BO77" s="324"/>
      <c r="BP77" s="538"/>
      <c r="BQ77" s="526"/>
      <c r="BR77" s="526"/>
      <c r="BS77" s="526"/>
      <c r="BT77" s="526"/>
      <c r="BU77" s="526"/>
      <c r="BV77" s="524"/>
      <c r="BW77" s="524"/>
      <c r="BX77" s="524"/>
      <c r="BY77" s="526"/>
      <c r="BZ77" s="526"/>
      <c r="CA77" s="527"/>
    </row>
    <row r="78" spans="2:79" ht="84.75" customHeight="1">
      <c r="B78" s="541">
        <v>35</v>
      </c>
      <c r="C78" s="542" t="s">
        <v>183</v>
      </c>
      <c r="D78" s="542" t="s">
        <v>193</v>
      </c>
      <c r="E78" s="542" t="s">
        <v>101</v>
      </c>
      <c r="F78" s="542" t="s">
        <v>185</v>
      </c>
      <c r="G78" s="572" t="s">
        <v>145</v>
      </c>
      <c r="H78" s="542" t="s">
        <v>236</v>
      </c>
      <c r="I78" s="542" t="s">
        <v>237</v>
      </c>
      <c r="J78" s="542" t="s">
        <v>191</v>
      </c>
      <c r="K78" s="530" t="s">
        <v>89</v>
      </c>
      <c r="L78" s="560">
        <v>44105</v>
      </c>
      <c r="M78" s="561">
        <v>44196</v>
      </c>
      <c r="N78" s="414" t="s">
        <v>90</v>
      </c>
      <c r="O78" s="333">
        <v>8.9285714285714281E-3</v>
      </c>
      <c r="P78" s="442">
        <f t="shared" si="0"/>
        <v>1</v>
      </c>
      <c r="Q78" s="474"/>
      <c r="R78" s="319"/>
      <c r="S78" s="319"/>
      <c r="T78" s="475"/>
      <c r="U78" s="319"/>
      <c r="V78" s="319"/>
      <c r="W78" s="319"/>
      <c r="X78" s="476"/>
      <c r="Y78" s="474"/>
      <c r="Z78" s="319"/>
      <c r="AA78" s="319"/>
      <c r="AB78" s="475"/>
      <c r="AC78" s="319"/>
      <c r="AD78" s="320"/>
      <c r="AE78" s="320"/>
      <c r="AF78" s="322"/>
      <c r="AG78" s="477"/>
      <c r="AH78" s="321"/>
      <c r="AI78" s="321"/>
      <c r="AJ78" s="478"/>
      <c r="AK78" s="319"/>
      <c r="AL78" s="320"/>
      <c r="AM78" s="320"/>
      <c r="AN78" s="322"/>
      <c r="AO78" s="477"/>
      <c r="AP78" s="321"/>
      <c r="AQ78" s="321"/>
      <c r="AR78" s="478"/>
      <c r="AS78" s="319"/>
      <c r="AT78" s="320"/>
      <c r="AU78" s="320"/>
      <c r="AV78" s="320"/>
      <c r="AW78" s="321"/>
      <c r="AX78" s="321"/>
      <c r="AY78" s="321"/>
      <c r="AZ78" s="321"/>
      <c r="BA78" s="320"/>
      <c r="BB78" s="320"/>
      <c r="BC78" s="320"/>
      <c r="BD78" s="320"/>
      <c r="BE78" s="321"/>
      <c r="BF78" s="321"/>
      <c r="BG78" s="321"/>
      <c r="BH78" s="321"/>
      <c r="BI78" s="320"/>
      <c r="BJ78" s="320"/>
      <c r="BK78" s="322"/>
      <c r="BL78" s="308">
        <v>1</v>
      </c>
      <c r="BM78" s="312"/>
      <c r="BN78" s="312"/>
      <c r="BO78" s="324"/>
      <c r="BP78" s="538"/>
      <c r="BQ78" s="526"/>
      <c r="BR78" s="526"/>
      <c r="BS78" s="526"/>
      <c r="BT78" s="526"/>
      <c r="BU78" s="526"/>
      <c r="BV78" s="524" t="s">
        <v>221</v>
      </c>
      <c r="BW78" s="524"/>
      <c r="BX78" s="524"/>
      <c r="BY78" s="526"/>
      <c r="BZ78" s="526"/>
      <c r="CA78" s="527"/>
    </row>
    <row r="79" spans="2:79" ht="84.75" customHeight="1" thickBot="1">
      <c r="B79" s="919"/>
      <c r="C79" s="542"/>
      <c r="D79" s="542"/>
      <c r="E79" s="542"/>
      <c r="F79" s="542"/>
      <c r="G79" s="572"/>
      <c r="H79" s="542"/>
      <c r="I79" s="542"/>
      <c r="J79" s="542"/>
      <c r="K79" s="530"/>
      <c r="L79" s="542"/>
      <c r="M79" s="574"/>
      <c r="N79" s="414" t="s">
        <v>92</v>
      </c>
      <c r="O79" s="484">
        <f>P79*O78</f>
        <v>0</v>
      </c>
      <c r="P79" s="442">
        <f t="shared" si="0"/>
        <v>0</v>
      </c>
      <c r="Q79" s="485"/>
      <c r="R79" s="472"/>
      <c r="S79" s="472"/>
      <c r="T79" s="471"/>
      <c r="U79" s="472"/>
      <c r="V79" s="472"/>
      <c r="W79" s="472"/>
      <c r="X79" s="472"/>
      <c r="Y79" s="485"/>
      <c r="Z79" s="472"/>
      <c r="AA79" s="472"/>
      <c r="AB79" s="471"/>
      <c r="AC79" s="472"/>
      <c r="AD79" s="472"/>
      <c r="AE79" s="472"/>
      <c r="AF79" s="472"/>
      <c r="AG79" s="485"/>
      <c r="AH79" s="472"/>
      <c r="AI79" s="472"/>
      <c r="AJ79" s="471"/>
      <c r="AK79" s="472"/>
      <c r="AL79" s="472"/>
      <c r="AM79" s="472"/>
      <c r="AN79" s="472"/>
      <c r="AO79" s="485"/>
      <c r="AP79" s="472"/>
      <c r="AQ79" s="472"/>
      <c r="AR79" s="471"/>
      <c r="AS79" s="472"/>
      <c r="AT79" s="472"/>
      <c r="AU79" s="472"/>
      <c r="AV79" s="472"/>
      <c r="AW79" s="472"/>
      <c r="AX79" s="472"/>
      <c r="AY79" s="472"/>
      <c r="AZ79" s="472"/>
      <c r="BA79" s="472"/>
      <c r="BB79" s="472"/>
      <c r="BC79" s="472"/>
      <c r="BD79" s="472"/>
      <c r="BE79" s="472"/>
      <c r="BF79" s="472"/>
      <c r="BG79" s="472"/>
      <c r="BH79" s="472"/>
      <c r="BI79" s="472"/>
      <c r="BJ79" s="472"/>
      <c r="BK79" s="472"/>
      <c r="BL79" s="312"/>
      <c r="BM79" s="312"/>
      <c r="BN79" s="312"/>
      <c r="BO79" s="324"/>
      <c r="BP79" s="538"/>
      <c r="BQ79" s="526"/>
      <c r="BR79" s="526"/>
      <c r="BS79" s="526"/>
      <c r="BT79" s="526"/>
      <c r="BU79" s="526"/>
      <c r="BV79" s="524"/>
      <c r="BW79" s="524"/>
      <c r="BX79" s="524"/>
      <c r="BY79" s="526"/>
      <c r="BZ79" s="526"/>
      <c r="CA79" s="527"/>
    </row>
    <row r="80" spans="2:79" ht="84.75" customHeight="1">
      <c r="B80" s="541">
        <v>37</v>
      </c>
      <c r="C80" s="542" t="s">
        <v>110</v>
      </c>
      <c r="D80" s="542" t="s">
        <v>111</v>
      </c>
      <c r="E80" s="542" t="s">
        <v>112</v>
      </c>
      <c r="F80" s="542" t="s">
        <v>178</v>
      </c>
      <c r="G80" s="572" t="s">
        <v>145</v>
      </c>
      <c r="H80" s="542" t="s">
        <v>238</v>
      </c>
      <c r="I80" s="542" t="s">
        <v>239</v>
      </c>
      <c r="J80" s="542" t="s">
        <v>209</v>
      </c>
      <c r="K80" s="530" t="s">
        <v>89</v>
      </c>
      <c r="L80" s="560">
        <v>44105</v>
      </c>
      <c r="M80" s="561">
        <v>44196</v>
      </c>
      <c r="N80" s="414" t="s">
        <v>90</v>
      </c>
      <c r="O80" s="333">
        <v>8.9285714285714281E-3</v>
      </c>
      <c r="P80" s="442">
        <f t="shared" si="0"/>
        <v>1</v>
      </c>
      <c r="Q80" s="474"/>
      <c r="R80" s="319"/>
      <c r="S80" s="319"/>
      <c r="T80" s="475"/>
      <c r="U80" s="319"/>
      <c r="V80" s="319"/>
      <c r="W80" s="319"/>
      <c r="X80" s="476"/>
      <c r="Y80" s="474"/>
      <c r="Z80" s="319"/>
      <c r="AA80" s="319"/>
      <c r="AB80" s="475"/>
      <c r="AC80" s="319"/>
      <c r="AD80" s="320"/>
      <c r="AE80" s="320"/>
      <c r="AF80" s="322"/>
      <c r="AG80" s="477"/>
      <c r="AH80" s="321"/>
      <c r="AI80" s="321"/>
      <c r="AJ80" s="478"/>
      <c r="AK80" s="319"/>
      <c r="AL80" s="320"/>
      <c r="AM80" s="320"/>
      <c r="AN80" s="322"/>
      <c r="AO80" s="477"/>
      <c r="AP80" s="321"/>
      <c r="AQ80" s="321"/>
      <c r="AR80" s="478"/>
      <c r="AS80" s="319"/>
      <c r="AT80" s="320"/>
      <c r="AU80" s="320"/>
      <c r="AV80" s="320"/>
      <c r="AW80" s="321"/>
      <c r="AX80" s="321"/>
      <c r="AY80" s="321"/>
      <c r="AZ80" s="321"/>
      <c r="BA80" s="320"/>
      <c r="BB80" s="320"/>
      <c r="BC80" s="320"/>
      <c r="BD80" s="320"/>
      <c r="BE80" s="321"/>
      <c r="BF80" s="321"/>
      <c r="BG80" s="321"/>
      <c r="BH80" s="321"/>
      <c r="BI80" s="320"/>
      <c r="BJ80" s="320"/>
      <c r="BK80" s="322"/>
      <c r="BL80" s="308">
        <v>1</v>
      </c>
      <c r="BM80" s="312"/>
      <c r="BN80" s="312"/>
      <c r="BO80" s="324"/>
      <c r="BP80" s="538"/>
      <c r="BQ80" s="526"/>
      <c r="BR80" s="526"/>
      <c r="BS80" s="526"/>
      <c r="BT80" s="526"/>
      <c r="BU80" s="526"/>
      <c r="BV80" s="524" t="s">
        <v>240</v>
      </c>
      <c r="BW80" s="524"/>
      <c r="BX80" s="524"/>
      <c r="BY80" s="526"/>
      <c r="BZ80" s="526"/>
      <c r="CA80" s="527"/>
    </row>
    <row r="81" spans="1:79" ht="84.75" customHeight="1" thickBot="1">
      <c r="B81" s="919"/>
      <c r="C81" s="542"/>
      <c r="D81" s="542"/>
      <c r="E81" s="542"/>
      <c r="F81" s="542"/>
      <c r="G81" s="572"/>
      <c r="H81" s="542"/>
      <c r="I81" s="542"/>
      <c r="J81" s="542"/>
      <c r="K81" s="530"/>
      <c r="L81" s="542"/>
      <c r="M81" s="574"/>
      <c r="N81" s="414" t="s">
        <v>92</v>
      </c>
      <c r="O81" s="484">
        <f>P81*O80</f>
        <v>4.464285714285714E-3</v>
      </c>
      <c r="P81" s="442">
        <f t="shared" si="0"/>
        <v>0.5</v>
      </c>
      <c r="Q81" s="485"/>
      <c r="R81" s="472"/>
      <c r="S81" s="472"/>
      <c r="T81" s="471"/>
      <c r="U81" s="472"/>
      <c r="V81" s="472"/>
      <c r="W81" s="472"/>
      <c r="X81" s="472"/>
      <c r="Y81" s="485"/>
      <c r="Z81" s="472"/>
      <c r="AA81" s="472"/>
      <c r="AB81" s="471"/>
      <c r="AC81" s="472"/>
      <c r="AD81" s="472"/>
      <c r="AE81" s="472"/>
      <c r="AF81" s="472"/>
      <c r="AG81" s="485"/>
      <c r="AH81" s="472"/>
      <c r="AI81" s="472"/>
      <c r="AJ81" s="471"/>
      <c r="AK81" s="472"/>
      <c r="AL81" s="472"/>
      <c r="AM81" s="472"/>
      <c r="AN81" s="472"/>
      <c r="AO81" s="485"/>
      <c r="AP81" s="472"/>
      <c r="AQ81" s="472"/>
      <c r="AR81" s="471"/>
      <c r="AS81" s="472"/>
      <c r="AT81" s="472"/>
      <c r="AU81" s="472"/>
      <c r="AV81" s="472"/>
      <c r="AW81" s="472"/>
      <c r="AX81" s="472"/>
      <c r="AY81" s="472"/>
      <c r="AZ81" s="472"/>
      <c r="BA81" s="472"/>
      <c r="BB81" s="472">
        <v>0.5</v>
      </c>
      <c r="BC81" s="472"/>
      <c r="BD81" s="472"/>
      <c r="BE81" s="472"/>
      <c r="BF81" s="472"/>
      <c r="BG81" s="472"/>
      <c r="BH81" s="472"/>
      <c r="BI81" s="472"/>
      <c r="BJ81" s="472"/>
      <c r="BK81" s="472"/>
      <c r="BL81" s="312"/>
      <c r="BM81" s="312"/>
      <c r="BN81" s="312"/>
      <c r="BO81" s="324"/>
      <c r="BP81" s="538"/>
      <c r="BQ81" s="526"/>
      <c r="BR81" s="526"/>
      <c r="BS81" s="526"/>
      <c r="BT81" s="526"/>
      <c r="BU81" s="526"/>
      <c r="BV81" s="524"/>
      <c r="BW81" s="524"/>
      <c r="BX81" s="524"/>
      <c r="BY81" s="526"/>
      <c r="BZ81" s="526"/>
      <c r="CA81" s="527"/>
    </row>
    <row r="82" spans="1:79" ht="84.75" customHeight="1">
      <c r="B82" s="541">
        <v>38</v>
      </c>
      <c r="C82" s="542" t="s">
        <v>110</v>
      </c>
      <c r="D82" s="542" t="s">
        <v>111</v>
      </c>
      <c r="E82" s="542" t="s">
        <v>112</v>
      </c>
      <c r="F82" s="542" t="s">
        <v>178</v>
      </c>
      <c r="G82" s="572" t="s">
        <v>145</v>
      </c>
      <c r="H82" s="542" t="s">
        <v>241</v>
      </c>
      <c r="I82" s="542" t="s">
        <v>242</v>
      </c>
      <c r="J82" s="542" t="s">
        <v>243</v>
      </c>
      <c r="K82" s="530" t="s">
        <v>89</v>
      </c>
      <c r="L82" s="560">
        <v>44105</v>
      </c>
      <c r="M82" s="561">
        <v>44196</v>
      </c>
      <c r="N82" s="414" t="s">
        <v>90</v>
      </c>
      <c r="O82" s="333">
        <v>8.9285714285714281E-3</v>
      </c>
      <c r="P82" s="442">
        <f t="shared" si="0"/>
        <v>1</v>
      </c>
      <c r="Q82" s="474"/>
      <c r="R82" s="319"/>
      <c r="S82" s="319"/>
      <c r="T82" s="475"/>
      <c r="U82" s="319"/>
      <c r="V82" s="319"/>
      <c r="W82" s="319"/>
      <c r="X82" s="476"/>
      <c r="Y82" s="474"/>
      <c r="Z82" s="319"/>
      <c r="AA82" s="319"/>
      <c r="AB82" s="475"/>
      <c r="AC82" s="319"/>
      <c r="AD82" s="320"/>
      <c r="AE82" s="320"/>
      <c r="AF82" s="322"/>
      <c r="AG82" s="477"/>
      <c r="AH82" s="321"/>
      <c r="AI82" s="321"/>
      <c r="AJ82" s="478"/>
      <c r="AK82" s="319"/>
      <c r="AL82" s="320"/>
      <c r="AM82" s="320"/>
      <c r="AN82" s="322"/>
      <c r="AO82" s="477"/>
      <c r="AP82" s="321"/>
      <c r="AQ82" s="321"/>
      <c r="AR82" s="478"/>
      <c r="AS82" s="319"/>
      <c r="AT82" s="320"/>
      <c r="AU82" s="320"/>
      <c r="AV82" s="320"/>
      <c r="AW82" s="321"/>
      <c r="AX82" s="321"/>
      <c r="AY82" s="321"/>
      <c r="AZ82" s="321"/>
      <c r="BA82" s="320"/>
      <c r="BB82" s="320"/>
      <c r="BC82" s="320"/>
      <c r="BD82" s="320"/>
      <c r="BE82" s="321"/>
      <c r="BF82" s="321"/>
      <c r="BG82" s="321"/>
      <c r="BH82" s="321"/>
      <c r="BI82" s="320"/>
      <c r="BJ82" s="320"/>
      <c r="BK82" s="322"/>
      <c r="BL82" s="308">
        <v>1</v>
      </c>
      <c r="BM82" s="312"/>
      <c r="BN82" s="312"/>
      <c r="BO82" s="324"/>
      <c r="BP82" s="538"/>
      <c r="BQ82" s="526"/>
      <c r="BR82" s="526"/>
      <c r="BS82" s="526"/>
      <c r="BT82" s="526"/>
      <c r="BU82" s="526"/>
      <c r="BV82" s="524" t="s">
        <v>221</v>
      </c>
      <c r="BW82" s="524"/>
      <c r="BX82" s="524"/>
      <c r="BY82" s="526"/>
      <c r="BZ82" s="526"/>
      <c r="CA82" s="527"/>
    </row>
    <row r="83" spans="1:79" ht="84.75" customHeight="1" thickBot="1">
      <c r="B83" s="919"/>
      <c r="C83" s="542"/>
      <c r="D83" s="542"/>
      <c r="E83" s="542"/>
      <c r="F83" s="542"/>
      <c r="G83" s="572"/>
      <c r="H83" s="542"/>
      <c r="I83" s="542"/>
      <c r="J83" s="542"/>
      <c r="K83" s="530"/>
      <c r="L83" s="542"/>
      <c r="M83" s="574"/>
      <c r="N83" s="414" t="s">
        <v>92</v>
      </c>
      <c r="O83" s="484">
        <f>P83*O82</f>
        <v>0</v>
      </c>
      <c r="P83" s="442">
        <f t="shared" si="0"/>
        <v>0</v>
      </c>
      <c r="Q83" s="485"/>
      <c r="R83" s="472"/>
      <c r="S83" s="472"/>
      <c r="T83" s="471"/>
      <c r="U83" s="472"/>
      <c r="V83" s="472"/>
      <c r="W83" s="472"/>
      <c r="X83" s="472"/>
      <c r="Y83" s="485"/>
      <c r="Z83" s="472"/>
      <c r="AA83" s="472"/>
      <c r="AB83" s="471"/>
      <c r="AC83" s="472"/>
      <c r="AD83" s="472"/>
      <c r="AE83" s="472"/>
      <c r="AF83" s="472"/>
      <c r="AG83" s="485"/>
      <c r="AH83" s="472"/>
      <c r="AI83" s="472"/>
      <c r="AJ83" s="471"/>
      <c r="AK83" s="472"/>
      <c r="AL83" s="472"/>
      <c r="AM83" s="472"/>
      <c r="AN83" s="472"/>
      <c r="AO83" s="485"/>
      <c r="AP83" s="472"/>
      <c r="AQ83" s="472"/>
      <c r="AR83" s="471"/>
      <c r="AS83" s="472"/>
      <c r="AT83" s="472"/>
      <c r="AU83" s="472"/>
      <c r="AV83" s="472"/>
      <c r="AW83" s="472"/>
      <c r="AX83" s="472"/>
      <c r="AY83" s="472"/>
      <c r="AZ83" s="472"/>
      <c r="BA83" s="472"/>
      <c r="BB83" s="472"/>
      <c r="BC83" s="472"/>
      <c r="BD83" s="472"/>
      <c r="BE83" s="472"/>
      <c r="BF83" s="472"/>
      <c r="BG83" s="472"/>
      <c r="BH83" s="472"/>
      <c r="BI83" s="472"/>
      <c r="BJ83" s="472"/>
      <c r="BK83" s="472"/>
      <c r="BL83" s="312"/>
      <c r="BM83" s="312"/>
      <c r="BN83" s="312"/>
      <c r="BO83" s="324"/>
      <c r="BP83" s="538"/>
      <c r="BQ83" s="526"/>
      <c r="BR83" s="526"/>
      <c r="BS83" s="526"/>
      <c r="BT83" s="526"/>
      <c r="BU83" s="526"/>
      <c r="BV83" s="524"/>
      <c r="BW83" s="524"/>
      <c r="BX83" s="524"/>
      <c r="BY83" s="526"/>
      <c r="BZ83" s="526"/>
      <c r="CA83" s="527"/>
    </row>
    <row r="84" spans="1:79" ht="114.75" customHeight="1">
      <c r="B84" s="541">
        <v>39</v>
      </c>
      <c r="C84" s="542" t="s">
        <v>110</v>
      </c>
      <c r="D84" s="542" t="s">
        <v>111</v>
      </c>
      <c r="E84" s="542" t="s">
        <v>123</v>
      </c>
      <c r="F84" s="542" t="s">
        <v>124</v>
      </c>
      <c r="G84" s="572" t="s">
        <v>145</v>
      </c>
      <c r="H84" s="542" t="s">
        <v>244</v>
      </c>
      <c r="I84" s="542" t="s">
        <v>245</v>
      </c>
      <c r="J84" s="542" t="s">
        <v>220</v>
      </c>
      <c r="K84" s="530" t="s">
        <v>89</v>
      </c>
      <c r="L84" s="560">
        <v>44105</v>
      </c>
      <c r="M84" s="561">
        <v>44196</v>
      </c>
      <c r="N84" s="414" t="s">
        <v>90</v>
      </c>
      <c r="O84" s="333">
        <v>8.9285714285714281E-3</v>
      </c>
      <c r="P84" s="442">
        <f t="shared" si="0"/>
        <v>1</v>
      </c>
      <c r="Q84" s="474"/>
      <c r="R84" s="319"/>
      <c r="S84" s="319"/>
      <c r="T84" s="475"/>
      <c r="U84" s="319"/>
      <c r="V84" s="319"/>
      <c r="W84" s="319"/>
      <c r="X84" s="476"/>
      <c r="Y84" s="474"/>
      <c r="Z84" s="319"/>
      <c r="AA84" s="319"/>
      <c r="AB84" s="475"/>
      <c r="AC84" s="319"/>
      <c r="AD84" s="319"/>
      <c r="AE84" s="320"/>
      <c r="AF84" s="322"/>
      <c r="AG84" s="474"/>
      <c r="AH84" s="321"/>
      <c r="AI84" s="321"/>
      <c r="AJ84" s="478"/>
      <c r="AK84" s="486"/>
      <c r="AL84" s="320"/>
      <c r="AM84" s="320"/>
      <c r="AN84" s="322"/>
      <c r="AO84" s="474"/>
      <c r="AP84" s="321"/>
      <c r="AQ84" s="321"/>
      <c r="AR84" s="487">
        <v>1</v>
      </c>
      <c r="AS84" s="486"/>
      <c r="AT84" s="320"/>
      <c r="AU84" s="320"/>
      <c r="AV84" s="320"/>
      <c r="AW84" s="320"/>
      <c r="AX84" s="321"/>
      <c r="AY84" s="321"/>
      <c r="AZ84" s="321"/>
      <c r="BA84" s="321"/>
      <c r="BB84" s="320"/>
      <c r="BC84" s="320"/>
      <c r="BD84" s="320"/>
      <c r="BE84" s="320"/>
      <c r="BF84" s="321"/>
      <c r="BG84" s="321"/>
      <c r="BH84" s="321"/>
      <c r="BI84" s="321"/>
      <c r="BJ84" s="320"/>
      <c r="BK84" s="320"/>
      <c r="BL84" s="322"/>
      <c r="BM84" s="312"/>
      <c r="BN84" s="312"/>
      <c r="BO84" s="324"/>
      <c r="BP84" s="538"/>
      <c r="BQ84" s="526"/>
      <c r="BR84" s="526"/>
      <c r="BS84" s="526"/>
      <c r="BT84" s="526"/>
      <c r="BU84" s="526"/>
      <c r="BV84" s="566" t="s">
        <v>246</v>
      </c>
      <c r="BW84" s="567"/>
      <c r="BX84" s="568"/>
      <c r="BY84" s="526"/>
      <c r="BZ84" s="526"/>
      <c r="CA84" s="527"/>
    </row>
    <row r="85" spans="1:79" ht="84.75" customHeight="1" thickBot="1">
      <c r="B85" s="919"/>
      <c r="C85" s="542"/>
      <c r="D85" s="542"/>
      <c r="E85" s="542"/>
      <c r="F85" s="542"/>
      <c r="G85" s="572"/>
      <c r="H85" s="542"/>
      <c r="I85" s="542"/>
      <c r="J85" s="542"/>
      <c r="K85" s="530"/>
      <c r="L85" s="542"/>
      <c r="M85" s="574"/>
      <c r="N85" s="414" t="s">
        <v>92</v>
      </c>
      <c r="O85" s="484">
        <f>P85*O84</f>
        <v>8.9285714285714281E-3</v>
      </c>
      <c r="P85" s="442">
        <f t="shared" si="0"/>
        <v>1</v>
      </c>
      <c r="Q85" s="485"/>
      <c r="R85" s="472"/>
      <c r="S85" s="472"/>
      <c r="T85" s="471"/>
      <c r="U85" s="472"/>
      <c r="V85" s="472"/>
      <c r="W85" s="472"/>
      <c r="X85" s="472"/>
      <c r="Y85" s="485"/>
      <c r="Z85" s="472"/>
      <c r="AA85" s="472"/>
      <c r="AB85" s="471"/>
      <c r="AC85" s="472"/>
      <c r="AD85" s="472"/>
      <c r="AE85" s="472"/>
      <c r="AF85" s="472"/>
      <c r="AG85" s="485"/>
      <c r="AH85" s="472"/>
      <c r="AI85" s="472"/>
      <c r="AJ85" s="471"/>
      <c r="AK85" s="472"/>
      <c r="AL85" s="472"/>
      <c r="AM85" s="472"/>
      <c r="AN85" s="472"/>
      <c r="AO85" s="485"/>
      <c r="AP85" s="472"/>
      <c r="AQ85" s="472"/>
      <c r="AR85" s="471">
        <v>1</v>
      </c>
      <c r="AS85" s="472"/>
      <c r="AT85" s="472"/>
      <c r="AU85" s="472"/>
      <c r="AV85" s="472"/>
      <c r="AW85" s="472"/>
      <c r="AX85" s="472"/>
      <c r="AY85" s="472"/>
      <c r="AZ85" s="472"/>
      <c r="BA85" s="472"/>
      <c r="BB85" s="472"/>
      <c r="BC85" s="472"/>
      <c r="BD85" s="472"/>
      <c r="BE85" s="472"/>
      <c r="BF85" s="472"/>
      <c r="BG85" s="472"/>
      <c r="BH85" s="472"/>
      <c r="BI85" s="472"/>
      <c r="BJ85" s="472"/>
      <c r="BK85" s="472"/>
      <c r="BL85" s="312"/>
      <c r="BM85" s="312"/>
      <c r="BN85" s="312"/>
      <c r="BO85" s="324"/>
      <c r="BP85" s="538"/>
      <c r="BQ85" s="526"/>
      <c r="BR85" s="526"/>
      <c r="BS85" s="526"/>
      <c r="BT85" s="526"/>
      <c r="BU85" s="526"/>
      <c r="BV85" s="569"/>
      <c r="BW85" s="570"/>
      <c r="BX85" s="571"/>
      <c r="BY85" s="526"/>
      <c r="BZ85" s="526"/>
      <c r="CA85" s="527"/>
    </row>
    <row r="86" spans="1:79" ht="84.75" customHeight="1">
      <c r="B86" s="541">
        <v>40</v>
      </c>
      <c r="C86" s="542" t="s">
        <v>121</v>
      </c>
      <c r="D86" s="542" t="s">
        <v>122</v>
      </c>
      <c r="E86" s="542" t="s">
        <v>123</v>
      </c>
      <c r="F86" s="542" t="s">
        <v>124</v>
      </c>
      <c r="G86" s="572" t="s">
        <v>145</v>
      </c>
      <c r="H86" s="542" t="s">
        <v>247</v>
      </c>
      <c r="I86" s="542" t="s">
        <v>248</v>
      </c>
      <c r="J86" s="542" t="s">
        <v>220</v>
      </c>
      <c r="K86" s="530" t="s">
        <v>89</v>
      </c>
      <c r="L86" s="560">
        <v>44105</v>
      </c>
      <c r="M86" s="561">
        <v>44196</v>
      </c>
      <c r="N86" s="414" t="s">
        <v>90</v>
      </c>
      <c r="O86" s="333">
        <v>8.9285714285714281E-3</v>
      </c>
      <c r="P86" s="442">
        <f t="shared" si="0"/>
        <v>1</v>
      </c>
      <c r="Q86" s="474"/>
      <c r="R86" s="319"/>
      <c r="S86" s="319"/>
      <c r="T86" s="475"/>
      <c r="U86" s="319"/>
      <c r="V86" s="319"/>
      <c r="W86" s="319"/>
      <c r="X86" s="476"/>
      <c r="Y86" s="474"/>
      <c r="Z86" s="319"/>
      <c r="AA86" s="319"/>
      <c r="AB86" s="475"/>
      <c r="AC86" s="319"/>
      <c r="AD86" s="319"/>
      <c r="AE86" s="320"/>
      <c r="AF86" s="322"/>
      <c r="AG86" s="474"/>
      <c r="AH86" s="321"/>
      <c r="AI86" s="321"/>
      <c r="AJ86" s="478"/>
      <c r="AK86" s="486"/>
      <c r="AL86" s="320"/>
      <c r="AM86" s="320"/>
      <c r="AN86" s="322"/>
      <c r="AO86" s="474"/>
      <c r="AP86" s="321"/>
      <c r="AQ86" s="321"/>
      <c r="AR86" s="487">
        <v>1</v>
      </c>
      <c r="AS86" s="486"/>
      <c r="AT86" s="320"/>
      <c r="AU86" s="320"/>
      <c r="AV86" s="320"/>
      <c r="AW86" s="320"/>
      <c r="AX86" s="321"/>
      <c r="AY86" s="321"/>
      <c r="AZ86" s="321"/>
      <c r="BA86" s="321"/>
      <c r="BB86" s="320"/>
      <c r="BC86" s="320"/>
      <c r="BD86" s="320"/>
      <c r="BE86" s="320"/>
      <c r="BF86" s="321"/>
      <c r="BG86" s="321"/>
      <c r="BH86" s="321"/>
      <c r="BI86" s="321"/>
      <c r="BJ86" s="320"/>
      <c r="BK86" s="320"/>
      <c r="BL86" s="322"/>
      <c r="BM86" s="312"/>
      <c r="BN86" s="312"/>
      <c r="BO86" s="324"/>
      <c r="BP86" s="538"/>
      <c r="BQ86" s="526"/>
      <c r="BR86" s="526"/>
      <c r="BS86" s="526"/>
      <c r="BT86" s="526"/>
      <c r="BU86" s="526"/>
      <c r="BV86" s="566" t="s">
        <v>249</v>
      </c>
      <c r="BW86" s="567"/>
      <c r="BX86" s="568"/>
      <c r="BY86" s="526"/>
      <c r="BZ86" s="526"/>
      <c r="CA86" s="527"/>
    </row>
    <row r="87" spans="1:79" ht="84.75" customHeight="1" thickBot="1">
      <c r="B87" s="919"/>
      <c r="C87" s="542"/>
      <c r="D87" s="542"/>
      <c r="E87" s="542"/>
      <c r="F87" s="542"/>
      <c r="G87" s="572"/>
      <c r="H87" s="542"/>
      <c r="I87" s="542"/>
      <c r="J87" s="542"/>
      <c r="K87" s="530"/>
      <c r="L87" s="542"/>
      <c r="M87" s="574"/>
      <c r="N87" s="414" t="s">
        <v>92</v>
      </c>
      <c r="O87" s="484">
        <f>P87*O86</f>
        <v>8.9285714285714281E-3</v>
      </c>
      <c r="P87" s="442">
        <f t="shared" si="0"/>
        <v>1</v>
      </c>
      <c r="Q87" s="485"/>
      <c r="R87" s="472"/>
      <c r="S87" s="472"/>
      <c r="T87" s="471"/>
      <c r="U87" s="472"/>
      <c r="V87" s="472"/>
      <c r="W87" s="472"/>
      <c r="X87" s="472"/>
      <c r="Y87" s="485"/>
      <c r="Z87" s="472"/>
      <c r="AA87" s="472"/>
      <c r="AB87" s="471"/>
      <c r="AC87" s="472"/>
      <c r="AD87" s="472"/>
      <c r="AE87" s="472"/>
      <c r="AF87" s="472"/>
      <c r="AG87" s="485"/>
      <c r="AH87" s="472"/>
      <c r="AI87" s="472"/>
      <c r="AJ87" s="471"/>
      <c r="AK87" s="472"/>
      <c r="AL87" s="472"/>
      <c r="AM87" s="472"/>
      <c r="AN87" s="472"/>
      <c r="AO87" s="485"/>
      <c r="AP87" s="472"/>
      <c r="AQ87" s="472"/>
      <c r="AR87" s="471">
        <v>1</v>
      </c>
      <c r="AS87" s="472"/>
      <c r="AT87" s="472"/>
      <c r="AU87" s="472"/>
      <c r="AV87" s="472"/>
      <c r="AW87" s="472"/>
      <c r="AX87" s="472"/>
      <c r="AY87" s="472"/>
      <c r="AZ87" s="472"/>
      <c r="BA87" s="472"/>
      <c r="BB87" s="472"/>
      <c r="BC87" s="472"/>
      <c r="BD87" s="472"/>
      <c r="BE87" s="472"/>
      <c r="BF87" s="472"/>
      <c r="BG87" s="472"/>
      <c r="BH87" s="472"/>
      <c r="BI87" s="472"/>
      <c r="BJ87" s="472"/>
      <c r="BK87" s="472"/>
      <c r="BL87" s="312"/>
      <c r="BM87" s="312"/>
      <c r="BN87" s="312"/>
      <c r="BO87" s="324"/>
      <c r="BP87" s="538"/>
      <c r="BQ87" s="526"/>
      <c r="BR87" s="526"/>
      <c r="BS87" s="526"/>
      <c r="BT87" s="526"/>
      <c r="BU87" s="526"/>
      <c r="BV87" s="569"/>
      <c r="BW87" s="570"/>
      <c r="BX87" s="571"/>
      <c r="BY87" s="526"/>
      <c r="BZ87" s="526"/>
      <c r="CA87" s="527"/>
    </row>
    <row r="88" spans="1:79" ht="84.75" customHeight="1">
      <c r="B88" s="541">
        <v>42</v>
      </c>
      <c r="C88" s="542" t="s">
        <v>121</v>
      </c>
      <c r="D88" s="542" t="s">
        <v>122</v>
      </c>
      <c r="E88" s="542" t="s">
        <v>123</v>
      </c>
      <c r="F88" s="542" t="s">
        <v>124</v>
      </c>
      <c r="G88" s="572" t="s">
        <v>145</v>
      </c>
      <c r="H88" s="542" t="s">
        <v>250</v>
      </c>
      <c r="I88" s="542" t="s">
        <v>251</v>
      </c>
      <c r="J88" s="542" t="s">
        <v>220</v>
      </c>
      <c r="K88" s="530" t="s">
        <v>89</v>
      </c>
      <c r="L88" s="560">
        <v>44105</v>
      </c>
      <c r="M88" s="561">
        <v>44196</v>
      </c>
      <c r="N88" s="414" t="s">
        <v>90</v>
      </c>
      <c r="O88" s="333">
        <v>8.9285714285714281E-3</v>
      </c>
      <c r="P88" s="442">
        <f t="shared" si="0"/>
        <v>1</v>
      </c>
      <c r="Q88" s="474"/>
      <c r="R88" s="319"/>
      <c r="S88" s="319"/>
      <c r="T88" s="475"/>
      <c r="U88" s="319"/>
      <c r="V88" s="319"/>
      <c r="W88" s="319"/>
      <c r="X88" s="476"/>
      <c r="Y88" s="474"/>
      <c r="Z88" s="319"/>
      <c r="AA88" s="319"/>
      <c r="AB88" s="475"/>
      <c r="AC88" s="319"/>
      <c r="AD88" s="319"/>
      <c r="AE88" s="320"/>
      <c r="AF88" s="322"/>
      <c r="AG88" s="474"/>
      <c r="AH88" s="321"/>
      <c r="AI88" s="321"/>
      <c r="AJ88" s="478"/>
      <c r="AK88" s="486"/>
      <c r="AL88" s="320"/>
      <c r="AM88" s="320"/>
      <c r="AN88" s="322"/>
      <c r="AO88" s="474"/>
      <c r="AP88" s="321"/>
      <c r="AQ88" s="321"/>
      <c r="AR88" s="478"/>
      <c r="AS88" s="486"/>
      <c r="AT88" s="320"/>
      <c r="AU88" s="320"/>
      <c r="AV88" s="320"/>
      <c r="AW88" s="320"/>
      <c r="AX88" s="321"/>
      <c r="AY88" s="321"/>
      <c r="AZ88" s="321"/>
      <c r="BA88" s="321"/>
      <c r="BB88" s="320"/>
      <c r="BC88" s="320"/>
      <c r="BD88" s="320"/>
      <c r="BE88" s="320"/>
      <c r="BF88" s="321"/>
      <c r="BG88" s="321"/>
      <c r="BH88" s="321"/>
      <c r="BI88" s="321"/>
      <c r="BJ88" s="320"/>
      <c r="BK88" s="320"/>
      <c r="BL88" s="322">
        <v>1</v>
      </c>
      <c r="BM88" s="312"/>
      <c r="BN88" s="312"/>
      <c r="BO88" s="324"/>
      <c r="BP88" s="538"/>
      <c r="BQ88" s="526"/>
      <c r="BR88" s="526"/>
      <c r="BS88" s="526"/>
      <c r="BT88" s="526"/>
      <c r="BU88" s="526"/>
      <c r="BV88" s="524" t="s">
        <v>221</v>
      </c>
      <c r="BW88" s="524"/>
      <c r="BX88" s="524"/>
      <c r="BY88" s="526"/>
      <c r="BZ88" s="526"/>
      <c r="CA88" s="527"/>
    </row>
    <row r="89" spans="1:79" ht="84.75" customHeight="1" thickBot="1">
      <c r="B89" s="920"/>
      <c r="C89" s="557"/>
      <c r="D89" s="557"/>
      <c r="E89" s="557"/>
      <c r="F89" s="557"/>
      <c r="G89" s="573"/>
      <c r="H89" s="557"/>
      <c r="I89" s="557"/>
      <c r="J89" s="557"/>
      <c r="K89" s="554"/>
      <c r="L89" s="557"/>
      <c r="M89" s="565"/>
      <c r="N89" s="415" t="s">
        <v>92</v>
      </c>
      <c r="O89" s="484">
        <f>P89*O88</f>
        <v>0</v>
      </c>
      <c r="P89" s="488">
        <f t="shared" si="0"/>
        <v>0</v>
      </c>
      <c r="Q89" s="485"/>
      <c r="R89" s="472"/>
      <c r="S89" s="472"/>
      <c r="T89" s="471"/>
      <c r="U89" s="472"/>
      <c r="V89" s="472"/>
      <c r="W89" s="472"/>
      <c r="X89" s="472"/>
      <c r="Y89" s="485"/>
      <c r="Z89" s="472"/>
      <c r="AA89" s="472"/>
      <c r="AB89" s="471"/>
      <c r="AC89" s="472"/>
      <c r="AD89" s="472"/>
      <c r="AE89" s="472"/>
      <c r="AF89" s="472"/>
      <c r="AG89" s="485"/>
      <c r="AH89" s="472"/>
      <c r="AI89" s="472"/>
      <c r="AJ89" s="471"/>
      <c r="AK89" s="472"/>
      <c r="AL89" s="472"/>
      <c r="AM89" s="472"/>
      <c r="AN89" s="472"/>
      <c r="AO89" s="485"/>
      <c r="AP89" s="472"/>
      <c r="AQ89" s="472"/>
      <c r="AR89" s="471"/>
      <c r="AS89" s="472"/>
      <c r="AT89" s="472"/>
      <c r="AU89" s="472"/>
      <c r="AV89" s="472"/>
      <c r="AW89" s="472"/>
      <c r="AX89" s="472"/>
      <c r="AY89" s="472"/>
      <c r="AZ89" s="472"/>
      <c r="BA89" s="472"/>
      <c r="BB89" s="472"/>
      <c r="BC89" s="472"/>
      <c r="BD89" s="472"/>
      <c r="BE89" s="472"/>
      <c r="BF89" s="472"/>
      <c r="BG89" s="472"/>
      <c r="BH89" s="472"/>
      <c r="BI89" s="472"/>
      <c r="BJ89" s="472"/>
      <c r="BK89" s="472"/>
      <c r="BL89" s="368"/>
      <c r="BM89" s="368"/>
      <c r="BN89" s="368"/>
      <c r="BO89" s="489"/>
      <c r="BP89" s="538"/>
      <c r="BQ89" s="526"/>
      <c r="BR89" s="526"/>
      <c r="BS89" s="526"/>
      <c r="BT89" s="526"/>
      <c r="BU89" s="526"/>
      <c r="BV89" s="524"/>
      <c r="BW89" s="524"/>
      <c r="BX89" s="524"/>
      <c r="BY89" s="526"/>
      <c r="BZ89" s="526"/>
      <c r="CA89" s="527"/>
    </row>
    <row r="90" spans="1:79" ht="84.75" customHeight="1">
      <c r="A90" s="383"/>
      <c r="B90" s="550">
        <v>43</v>
      </c>
      <c r="C90" s="551" t="s">
        <v>110</v>
      </c>
      <c r="D90" s="551" t="s">
        <v>111</v>
      </c>
      <c r="E90" s="551" t="s">
        <v>153</v>
      </c>
      <c r="F90" s="551" t="s">
        <v>113</v>
      </c>
      <c r="G90" s="564" t="s">
        <v>252</v>
      </c>
      <c r="H90" s="551" t="s">
        <v>253</v>
      </c>
      <c r="I90" s="547" t="s">
        <v>254</v>
      </c>
      <c r="J90" s="551" t="s">
        <v>115</v>
      </c>
      <c r="K90" s="547" t="s">
        <v>89</v>
      </c>
      <c r="L90" s="562">
        <v>43831</v>
      </c>
      <c r="M90" s="563">
        <v>44012</v>
      </c>
      <c r="N90" s="413" t="s">
        <v>90</v>
      </c>
      <c r="O90" s="369">
        <v>8.3333333333333332E-3</v>
      </c>
      <c r="P90" s="433">
        <f t="shared" si="0"/>
        <v>1</v>
      </c>
      <c r="Q90" s="490"/>
      <c r="R90" s="370"/>
      <c r="S90" s="370"/>
      <c r="T90" s="491"/>
      <c r="U90" s="370"/>
      <c r="V90" s="370"/>
      <c r="W90" s="370"/>
      <c r="X90" s="492"/>
      <c r="Y90" s="490"/>
      <c r="Z90" s="370"/>
      <c r="AA90" s="370"/>
      <c r="AB90" s="491"/>
      <c r="AC90" s="370"/>
      <c r="AD90" s="371"/>
      <c r="AE90" s="371"/>
      <c r="AF90" s="373"/>
      <c r="AG90" s="493"/>
      <c r="AH90" s="372"/>
      <c r="AI90" s="372"/>
      <c r="AJ90" s="494"/>
      <c r="AK90" s="370"/>
      <c r="AL90" s="371"/>
      <c r="AM90" s="371"/>
      <c r="AN90" s="373"/>
      <c r="AO90" s="493">
        <v>1</v>
      </c>
      <c r="AP90" s="372"/>
      <c r="AQ90" s="372"/>
      <c r="AR90" s="494"/>
      <c r="AS90" s="370"/>
      <c r="AT90" s="371"/>
      <c r="AU90" s="371"/>
      <c r="AV90" s="371"/>
      <c r="AW90" s="372"/>
      <c r="AX90" s="372"/>
      <c r="AY90" s="372"/>
      <c r="AZ90" s="372"/>
      <c r="BA90" s="371"/>
      <c r="BB90" s="371"/>
      <c r="BC90" s="371"/>
      <c r="BD90" s="371"/>
      <c r="BE90" s="372"/>
      <c r="BF90" s="372"/>
      <c r="BG90" s="372"/>
      <c r="BH90" s="372"/>
      <c r="BI90" s="371"/>
      <c r="BJ90" s="371"/>
      <c r="BK90" s="373"/>
      <c r="BL90" s="374"/>
      <c r="BM90" s="374"/>
      <c r="BN90" s="374"/>
      <c r="BO90" s="495"/>
      <c r="BP90" s="538"/>
      <c r="BQ90" s="526"/>
      <c r="BR90" s="526"/>
      <c r="BS90" s="524" t="s">
        <v>255</v>
      </c>
      <c r="BT90" s="524"/>
      <c r="BU90" s="524"/>
      <c r="BV90" s="526"/>
      <c r="BW90" s="526"/>
      <c r="BX90" s="526"/>
      <c r="BY90" s="526"/>
      <c r="BZ90" s="526"/>
      <c r="CA90" s="527"/>
    </row>
    <row r="91" spans="1:79" ht="84.75" customHeight="1" thickBot="1">
      <c r="A91" s="384"/>
      <c r="B91" s="919"/>
      <c r="C91" s="542"/>
      <c r="D91" s="542"/>
      <c r="E91" s="542"/>
      <c r="F91" s="542"/>
      <c r="G91" s="558"/>
      <c r="H91" s="542"/>
      <c r="I91" s="530"/>
      <c r="J91" s="542"/>
      <c r="K91" s="530"/>
      <c r="L91" s="560"/>
      <c r="M91" s="561"/>
      <c r="N91" s="414" t="s">
        <v>92</v>
      </c>
      <c r="O91" s="332">
        <f>P91*O90</f>
        <v>8.3333333333333332E-3</v>
      </c>
      <c r="P91" s="442">
        <f t="shared" si="0"/>
        <v>1</v>
      </c>
      <c r="Q91" s="479"/>
      <c r="R91" s="323"/>
      <c r="S91" s="323"/>
      <c r="T91" s="480"/>
      <c r="U91" s="323"/>
      <c r="V91" s="323"/>
      <c r="W91" s="323"/>
      <c r="X91" s="481"/>
      <c r="Y91" s="479"/>
      <c r="Z91" s="323"/>
      <c r="AA91" s="323"/>
      <c r="AB91" s="480"/>
      <c r="AC91" s="323"/>
      <c r="AD91" s="312"/>
      <c r="AE91" s="312"/>
      <c r="AF91" s="324"/>
      <c r="AG91" s="479"/>
      <c r="AH91" s="312"/>
      <c r="AI91" s="312"/>
      <c r="AJ91" s="482"/>
      <c r="AK91" s="323"/>
      <c r="AL91" s="312"/>
      <c r="AM91" s="312"/>
      <c r="AN91" s="324"/>
      <c r="AO91" s="479">
        <v>1</v>
      </c>
      <c r="AP91" s="312"/>
      <c r="AQ91" s="312"/>
      <c r="AR91" s="482"/>
      <c r="AS91" s="323"/>
      <c r="AT91" s="312"/>
      <c r="AU91" s="312"/>
      <c r="AV91" s="312"/>
      <c r="AW91" s="312"/>
      <c r="AX91" s="312"/>
      <c r="AY91" s="312"/>
      <c r="AZ91" s="312"/>
      <c r="BA91" s="312"/>
      <c r="BB91" s="312"/>
      <c r="BC91" s="312"/>
      <c r="BD91" s="312"/>
      <c r="BE91" s="312"/>
      <c r="BF91" s="312"/>
      <c r="BG91" s="312"/>
      <c r="BH91" s="312"/>
      <c r="BI91" s="312"/>
      <c r="BJ91" s="312"/>
      <c r="BK91" s="324"/>
      <c r="BL91" s="312"/>
      <c r="BM91" s="312"/>
      <c r="BN91" s="312"/>
      <c r="BO91" s="324"/>
      <c r="BP91" s="538"/>
      <c r="BQ91" s="526"/>
      <c r="BR91" s="526"/>
      <c r="BS91" s="524"/>
      <c r="BT91" s="524"/>
      <c r="BU91" s="524"/>
      <c r="BV91" s="526"/>
      <c r="BW91" s="526"/>
      <c r="BX91" s="526"/>
      <c r="BY91" s="526"/>
      <c r="BZ91" s="526"/>
      <c r="CA91" s="527"/>
    </row>
    <row r="92" spans="1:79" ht="84.75" customHeight="1">
      <c r="A92" s="384"/>
      <c r="B92" s="541">
        <v>44</v>
      </c>
      <c r="C92" s="542" t="s">
        <v>110</v>
      </c>
      <c r="D92" s="542" t="s">
        <v>111</v>
      </c>
      <c r="E92" s="542" t="s">
        <v>153</v>
      </c>
      <c r="F92" s="542" t="s">
        <v>113</v>
      </c>
      <c r="G92" s="558" t="s">
        <v>252</v>
      </c>
      <c r="H92" s="542" t="s">
        <v>256</v>
      </c>
      <c r="I92" s="530" t="s">
        <v>254</v>
      </c>
      <c r="J92" s="542" t="s">
        <v>115</v>
      </c>
      <c r="K92" s="530" t="s">
        <v>89</v>
      </c>
      <c r="L92" s="560">
        <v>44013</v>
      </c>
      <c r="M92" s="561">
        <v>44196</v>
      </c>
      <c r="N92" s="414" t="s">
        <v>90</v>
      </c>
      <c r="O92" s="375">
        <v>8.3333333333333332E-3</v>
      </c>
      <c r="P92" s="442">
        <f t="shared" si="0"/>
        <v>1</v>
      </c>
      <c r="Q92" s="474"/>
      <c r="R92" s="319"/>
      <c r="S92" s="319"/>
      <c r="T92" s="475"/>
      <c r="U92" s="319"/>
      <c r="V92" s="319"/>
      <c r="W92" s="319"/>
      <c r="X92" s="476"/>
      <c r="Y92" s="474"/>
      <c r="Z92" s="319"/>
      <c r="AA92" s="319"/>
      <c r="AB92" s="475"/>
      <c r="AC92" s="319"/>
      <c r="AD92" s="320"/>
      <c r="AE92" s="320"/>
      <c r="AF92" s="322"/>
      <c r="AG92" s="477"/>
      <c r="AH92" s="321"/>
      <c r="AI92" s="321"/>
      <c r="AJ92" s="478"/>
      <c r="AK92" s="319"/>
      <c r="AL92" s="320"/>
      <c r="AM92" s="320"/>
      <c r="AN92" s="322"/>
      <c r="AO92" s="477"/>
      <c r="AP92" s="321"/>
      <c r="AQ92" s="321"/>
      <c r="AR92" s="478"/>
      <c r="AS92" s="319"/>
      <c r="AT92" s="320"/>
      <c r="AU92" s="320"/>
      <c r="AV92" s="320"/>
      <c r="AW92" s="321"/>
      <c r="AX92" s="321"/>
      <c r="AY92" s="321"/>
      <c r="AZ92" s="321">
        <v>0.5</v>
      </c>
      <c r="BA92" s="320"/>
      <c r="BB92" s="320"/>
      <c r="BC92" s="320"/>
      <c r="BD92" s="320"/>
      <c r="BE92" s="321"/>
      <c r="BF92" s="321"/>
      <c r="BG92" s="321"/>
      <c r="BH92" s="321"/>
      <c r="BI92" s="320"/>
      <c r="BJ92" s="320"/>
      <c r="BK92" s="322"/>
      <c r="BL92" s="308">
        <v>0.5</v>
      </c>
      <c r="BM92" s="308"/>
      <c r="BN92" s="308"/>
      <c r="BO92" s="461"/>
      <c r="BP92" s="538"/>
      <c r="BQ92" s="526"/>
      <c r="BR92" s="526"/>
      <c r="BS92" s="524"/>
      <c r="BT92" s="524"/>
      <c r="BU92" s="524"/>
      <c r="BV92" s="526" t="s">
        <v>257</v>
      </c>
      <c r="BW92" s="526"/>
      <c r="BX92" s="526"/>
      <c r="BY92" s="526"/>
      <c r="BZ92" s="526"/>
      <c r="CA92" s="527"/>
    </row>
    <row r="93" spans="1:79" ht="102.75" customHeight="1" thickBot="1">
      <c r="A93" s="384"/>
      <c r="B93" s="919"/>
      <c r="C93" s="542"/>
      <c r="D93" s="542"/>
      <c r="E93" s="542"/>
      <c r="F93" s="542"/>
      <c r="G93" s="558"/>
      <c r="H93" s="542"/>
      <c r="I93" s="530"/>
      <c r="J93" s="542"/>
      <c r="K93" s="530"/>
      <c r="L93" s="560"/>
      <c r="M93" s="561"/>
      <c r="N93" s="414" t="s">
        <v>92</v>
      </c>
      <c r="O93" s="332">
        <f>P93*O92</f>
        <v>4.1666666666666666E-3</v>
      </c>
      <c r="P93" s="442">
        <f t="shared" si="0"/>
        <v>0.5</v>
      </c>
      <c r="Q93" s="479"/>
      <c r="R93" s="323"/>
      <c r="S93" s="323"/>
      <c r="T93" s="480"/>
      <c r="U93" s="323"/>
      <c r="V93" s="323"/>
      <c r="W93" s="323"/>
      <c r="X93" s="481"/>
      <c r="Y93" s="479"/>
      <c r="Z93" s="323"/>
      <c r="AA93" s="323"/>
      <c r="AB93" s="480"/>
      <c r="AC93" s="323"/>
      <c r="AD93" s="312"/>
      <c r="AE93" s="312"/>
      <c r="AF93" s="324"/>
      <c r="AG93" s="479"/>
      <c r="AH93" s="312"/>
      <c r="AI93" s="312"/>
      <c r="AJ93" s="482"/>
      <c r="AK93" s="323"/>
      <c r="AL93" s="312"/>
      <c r="AM93" s="312"/>
      <c r="AN93" s="324"/>
      <c r="AO93" s="479"/>
      <c r="AP93" s="312"/>
      <c r="AQ93" s="312"/>
      <c r="AR93" s="482"/>
      <c r="AS93" s="323"/>
      <c r="AT93" s="312"/>
      <c r="AU93" s="312"/>
      <c r="AV93" s="312"/>
      <c r="AW93" s="312"/>
      <c r="AX93" s="312"/>
      <c r="AY93" s="312"/>
      <c r="AZ93" s="312">
        <v>0.5</v>
      </c>
      <c r="BA93" s="312"/>
      <c r="BB93" s="312"/>
      <c r="BC93" s="312"/>
      <c r="BD93" s="312"/>
      <c r="BE93" s="312"/>
      <c r="BF93" s="312"/>
      <c r="BG93" s="312"/>
      <c r="BH93" s="312"/>
      <c r="BI93" s="312"/>
      <c r="BJ93" s="312"/>
      <c r="BK93" s="324"/>
      <c r="BL93" s="312"/>
      <c r="BM93" s="312"/>
      <c r="BN93" s="312"/>
      <c r="BO93" s="324"/>
      <c r="BP93" s="538"/>
      <c r="BQ93" s="526"/>
      <c r="BR93" s="526"/>
      <c r="BS93" s="524"/>
      <c r="BT93" s="524"/>
      <c r="BU93" s="524"/>
      <c r="BV93" s="526"/>
      <c r="BW93" s="526"/>
      <c r="BX93" s="526"/>
      <c r="BY93" s="526"/>
      <c r="BZ93" s="526"/>
      <c r="CA93" s="527"/>
    </row>
    <row r="94" spans="1:79" ht="84.75" customHeight="1">
      <c r="A94" s="384"/>
      <c r="B94" s="541">
        <v>45</v>
      </c>
      <c r="C94" s="542" t="s">
        <v>110</v>
      </c>
      <c r="D94" s="542" t="s">
        <v>111</v>
      </c>
      <c r="E94" s="542" t="s">
        <v>153</v>
      </c>
      <c r="F94" s="542" t="s">
        <v>113</v>
      </c>
      <c r="G94" s="558" t="s">
        <v>252</v>
      </c>
      <c r="H94" s="542" t="s">
        <v>258</v>
      </c>
      <c r="I94" s="530" t="s">
        <v>259</v>
      </c>
      <c r="J94" s="542" t="s">
        <v>115</v>
      </c>
      <c r="K94" s="530" t="s">
        <v>89</v>
      </c>
      <c r="L94" s="560">
        <v>43832</v>
      </c>
      <c r="M94" s="561">
        <v>44226</v>
      </c>
      <c r="N94" s="414" t="s">
        <v>90</v>
      </c>
      <c r="O94" s="375">
        <v>8.3333333333333332E-3</v>
      </c>
      <c r="P94" s="442">
        <f t="shared" si="0"/>
        <v>1</v>
      </c>
      <c r="Q94" s="474"/>
      <c r="R94" s="319"/>
      <c r="S94" s="319"/>
      <c r="T94" s="475"/>
      <c r="U94" s="319"/>
      <c r="V94" s="319"/>
      <c r="W94" s="319"/>
      <c r="X94" s="476"/>
      <c r="Y94" s="474"/>
      <c r="Z94" s="319"/>
      <c r="AA94" s="319"/>
      <c r="AB94" s="475"/>
      <c r="AC94" s="319"/>
      <c r="AD94" s="320"/>
      <c r="AE94" s="320"/>
      <c r="AF94" s="322"/>
      <c r="AG94" s="477"/>
      <c r="AH94" s="321"/>
      <c r="AI94" s="321"/>
      <c r="AJ94" s="478"/>
      <c r="AK94" s="319"/>
      <c r="AL94" s="320"/>
      <c r="AM94" s="320"/>
      <c r="AN94" s="322"/>
      <c r="AO94" s="477"/>
      <c r="AP94" s="321"/>
      <c r="AQ94" s="321"/>
      <c r="AR94" s="478"/>
      <c r="AS94" s="319"/>
      <c r="AT94" s="320"/>
      <c r="AU94" s="320"/>
      <c r="AV94" s="320"/>
      <c r="AW94" s="321"/>
      <c r="AX94" s="321"/>
      <c r="AY94" s="321"/>
      <c r="AZ94" s="321">
        <v>0.8</v>
      </c>
      <c r="BA94" s="320"/>
      <c r="BB94" s="320"/>
      <c r="BC94" s="320"/>
      <c r="BD94" s="320"/>
      <c r="BE94" s="321"/>
      <c r="BF94" s="321"/>
      <c r="BG94" s="321"/>
      <c r="BH94" s="321"/>
      <c r="BI94" s="320"/>
      <c r="BJ94" s="320"/>
      <c r="BK94" s="322"/>
      <c r="BL94" s="308">
        <v>0.2</v>
      </c>
      <c r="BM94" s="308"/>
      <c r="BN94" s="308"/>
      <c r="BO94" s="461"/>
      <c r="BP94" s="538"/>
      <c r="BQ94" s="526"/>
      <c r="BR94" s="526"/>
      <c r="BS94" s="524"/>
      <c r="BT94" s="524"/>
      <c r="BU94" s="524"/>
      <c r="BV94" s="526" t="s">
        <v>260</v>
      </c>
      <c r="BW94" s="526"/>
      <c r="BX94" s="526"/>
      <c r="BY94" s="526"/>
      <c r="BZ94" s="526"/>
      <c r="CA94" s="527"/>
    </row>
    <row r="95" spans="1:79" ht="84.75" customHeight="1" thickBot="1">
      <c r="A95" s="384"/>
      <c r="B95" s="919"/>
      <c r="C95" s="542"/>
      <c r="D95" s="542"/>
      <c r="E95" s="542"/>
      <c r="F95" s="542"/>
      <c r="G95" s="558"/>
      <c r="H95" s="542"/>
      <c r="I95" s="530"/>
      <c r="J95" s="542"/>
      <c r="K95" s="530"/>
      <c r="L95" s="560"/>
      <c r="M95" s="561"/>
      <c r="N95" s="414" t="s">
        <v>92</v>
      </c>
      <c r="O95" s="332">
        <f>P95*O94</f>
        <v>6.6666666666666671E-3</v>
      </c>
      <c r="P95" s="442">
        <f t="shared" si="0"/>
        <v>0.8</v>
      </c>
      <c r="Q95" s="479"/>
      <c r="R95" s="323"/>
      <c r="S95" s="323"/>
      <c r="T95" s="480"/>
      <c r="U95" s="323"/>
      <c r="V95" s="323"/>
      <c r="W95" s="323"/>
      <c r="X95" s="481"/>
      <c r="Y95" s="479"/>
      <c r="Z95" s="323"/>
      <c r="AA95" s="323"/>
      <c r="AB95" s="480"/>
      <c r="AC95" s="323"/>
      <c r="AD95" s="312"/>
      <c r="AE95" s="312"/>
      <c r="AF95" s="324"/>
      <c r="AG95" s="479"/>
      <c r="AH95" s="312"/>
      <c r="AI95" s="312"/>
      <c r="AJ95" s="482"/>
      <c r="AK95" s="323"/>
      <c r="AL95" s="312"/>
      <c r="AM95" s="312"/>
      <c r="AN95" s="324"/>
      <c r="AO95" s="479"/>
      <c r="AP95" s="312"/>
      <c r="AQ95" s="312"/>
      <c r="AR95" s="482"/>
      <c r="AS95" s="323"/>
      <c r="AT95" s="312"/>
      <c r="AU95" s="312"/>
      <c r="AV95" s="312"/>
      <c r="AW95" s="312"/>
      <c r="AX95" s="312"/>
      <c r="AY95" s="312"/>
      <c r="AZ95" s="312">
        <v>0.8</v>
      </c>
      <c r="BA95" s="312"/>
      <c r="BB95" s="312"/>
      <c r="BC95" s="312"/>
      <c r="BD95" s="312"/>
      <c r="BE95" s="312"/>
      <c r="BF95" s="312"/>
      <c r="BG95" s="312"/>
      <c r="BH95" s="312"/>
      <c r="BI95" s="312"/>
      <c r="BJ95" s="312"/>
      <c r="BK95" s="324"/>
      <c r="BL95" s="312"/>
      <c r="BM95" s="312"/>
      <c r="BN95" s="312"/>
      <c r="BO95" s="324"/>
      <c r="BP95" s="538"/>
      <c r="BQ95" s="526"/>
      <c r="BR95" s="526"/>
      <c r="BS95" s="524"/>
      <c r="BT95" s="524"/>
      <c r="BU95" s="524"/>
      <c r="BV95" s="526"/>
      <c r="BW95" s="526"/>
      <c r="BX95" s="526"/>
      <c r="BY95" s="526"/>
      <c r="BZ95" s="526"/>
      <c r="CA95" s="527"/>
    </row>
    <row r="96" spans="1:79" ht="84.75" customHeight="1">
      <c r="A96" s="384"/>
      <c r="B96" s="541">
        <v>46</v>
      </c>
      <c r="C96" s="542" t="s">
        <v>110</v>
      </c>
      <c r="D96" s="542" t="s">
        <v>111</v>
      </c>
      <c r="E96" s="542" t="s">
        <v>153</v>
      </c>
      <c r="F96" s="542" t="s">
        <v>113</v>
      </c>
      <c r="G96" s="558" t="s">
        <v>252</v>
      </c>
      <c r="H96" s="542" t="s">
        <v>261</v>
      </c>
      <c r="I96" s="542" t="s">
        <v>261</v>
      </c>
      <c r="J96" s="542" t="s">
        <v>88</v>
      </c>
      <c r="K96" s="530" t="s">
        <v>89</v>
      </c>
      <c r="L96" s="560">
        <v>43832</v>
      </c>
      <c r="M96" s="561">
        <v>44196</v>
      </c>
      <c r="N96" s="414" t="s">
        <v>90</v>
      </c>
      <c r="O96" s="375">
        <v>8.3333333333333332E-3</v>
      </c>
      <c r="P96" s="442">
        <f t="shared" si="0"/>
        <v>1</v>
      </c>
      <c r="Q96" s="474"/>
      <c r="R96" s="319"/>
      <c r="S96" s="319"/>
      <c r="T96" s="475"/>
      <c r="U96" s="319"/>
      <c r="V96" s="319"/>
      <c r="W96" s="319"/>
      <c r="X96" s="476"/>
      <c r="Y96" s="474"/>
      <c r="Z96" s="319"/>
      <c r="AA96" s="319"/>
      <c r="AB96" s="475"/>
      <c r="AC96" s="319"/>
      <c r="AD96" s="320"/>
      <c r="AE96" s="320"/>
      <c r="AF96" s="322"/>
      <c r="AG96" s="477"/>
      <c r="AH96" s="321"/>
      <c r="AI96" s="321"/>
      <c r="AJ96" s="478"/>
      <c r="AK96" s="319"/>
      <c r="AL96" s="320"/>
      <c r="AM96" s="320"/>
      <c r="AN96" s="322"/>
      <c r="AO96" s="477">
        <v>0.33</v>
      </c>
      <c r="AP96" s="321"/>
      <c r="AQ96" s="321"/>
      <c r="AR96" s="478"/>
      <c r="AS96" s="319"/>
      <c r="AT96" s="320"/>
      <c r="AU96" s="320"/>
      <c r="AV96" s="320"/>
      <c r="AW96" s="321"/>
      <c r="AX96" s="321"/>
      <c r="AY96" s="321"/>
      <c r="AZ96" s="321"/>
      <c r="BA96" s="320">
        <v>0.33</v>
      </c>
      <c r="BB96" s="320"/>
      <c r="BC96" s="320"/>
      <c r="BD96" s="320"/>
      <c r="BE96" s="321"/>
      <c r="BF96" s="321"/>
      <c r="BG96" s="321"/>
      <c r="BH96" s="321"/>
      <c r="BI96" s="320"/>
      <c r="BJ96" s="320"/>
      <c r="BK96" s="322"/>
      <c r="BL96" s="308">
        <v>0.34</v>
      </c>
      <c r="BM96" s="308"/>
      <c r="BN96" s="308"/>
      <c r="BO96" s="461"/>
      <c r="BP96" s="538"/>
      <c r="BQ96" s="526"/>
      <c r="BR96" s="526"/>
      <c r="BS96" s="524" t="s">
        <v>262</v>
      </c>
      <c r="BT96" s="524"/>
      <c r="BU96" s="524"/>
      <c r="BV96" s="526"/>
      <c r="BW96" s="526"/>
      <c r="BX96" s="526"/>
      <c r="BY96" s="526"/>
      <c r="BZ96" s="526"/>
      <c r="CA96" s="527"/>
    </row>
    <row r="97" spans="1:79" ht="84.75" customHeight="1" thickBot="1">
      <c r="A97" s="384"/>
      <c r="B97" s="919"/>
      <c r="C97" s="542"/>
      <c r="D97" s="542"/>
      <c r="E97" s="542"/>
      <c r="F97" s="542"/>
      <c r="G97" s="558"/>
      <c r="H97" s="542"/>
      <c r="I97" s="542"/>
      <c r="J97" s="542"/>
      <c r="K97" s="530"/>
      <c r="L97" s="560"/>
      <c r="M97" s="561"/>
      <c r="N97" s="414" t="s">
        <v>92</v>
      </c>
      <c r="O97" s="332">
        <f>P97*O96</f>
        <v>2.7500000000000003E-3</v>
      </c>
      <c r="P97" s="442">
        <f t="shared" si="0"/>
        <v>0.33</v>
      </c>
      <c r="Q97" s="479"/>
      <c r="R97" s="323"/>
      <c r="S97" s="323"/>
      <c r="T97" s="480"/>
      <c r="U97" s="323"/>
      <c r="V97" s="323"/>
      <c r="W97" s="323"/>
      <c r="X97" s="481"/>
      <c r="Y97" s="479"/>
      <c r="Z97" s="323"/>
      <c r="AA97" s="323"/>
      <c r="AB97" s="480"/>
      <c r="AC97" s="323"/>
      <c r="AD97" s="312"/>
      <c r="AE97" s="312"/>
      <c r="AF97" s="324"/>
      <c r="AG97" s="479"/>
      <c r="AH97" s="312"/>
      <c r="AI97" s="312"/>
      <c r="AJ97" s="482"/>
      <c r="AK97" s="323"/>
      <c r="AL97" s="312"/>
      <c r="AM97" s="312"/>
      <c r="AN97" s="324"/>
      <c r="AO97" s="479">
        <v>0.33</v>
      </c>
      <c r="AP97" s="312"/>
      <c r="AQ97" s="312"/>
      <c r="AR97" s="482"/>
      <c r="AS97" s="323"/>
      <c r="AT97" s="312"/>
      <c r="AU97" s="312"/>
      <c r="AV97" s="312"/>
      <c r="AW97" s="312"/>
      <c r="AX97" s="312"/>
      <c r="AY97" s="312"/>
      <c r="AZ97" s="312"/>
      <c r="BA97" s="312"/>
      <c r="BB97" s="312"/>
      <c r="BC97" s="312"/>
      <c r="BD97" s="312"/>
      <c r="BE97" s="312"/>
      <c r="BF97" s="312"/>
      <c r="BG97" s="312"/>
      <c r="BH97" s="312"/>
      <c r="BI97" s="312"/>
      <c r="BJ97" s="312"/>
      <c r="BK97" s="324"/>
      <c r="BL97" s="312"/>
      <c r="BM97" s="312"/>
      <c r="BN97" s="312"/>
      <c r="BO97" s="324"/>
      <c r="BP97" s="538"/>
      <c r="BQ97" s="526"/>
      <c r="BR97" s="526"/>
      <c r="BS97" s="524"/>
      <c r="BT97" s="524"/>
      <c r="BU97" s="524"/>
      <c r="BV97" s="526"/>
      <c r="BW97" s="526"/>
      <c r="BX97" s="526"/>
      <c r="BY97" s="526"/>
      <c r="BZ97" s="526"/>
      <c r="CA97" s="527"/>
    </row>
    <row r="98" spans="1:79" ht="84.75" customHeight="1">
      <c r="A98" s="384"/>
      <c r="B98" s="541">
        <v>47</v>
      </c>
      <c r="C98" s="542" t="s">
        <v>110</v>
      </c>
      <c r="D98" s="542" t="s">
        <v>111</v>
      </c>
      <c r="E98" s="542" t="s">
        <v>153</v>
      </c>
      <c r="F98" s="542" t="s">
        <v>113</v>
      </c>
      <c r="G98" s="558" t="s">
        <v>252</v>
      </c>
      <c r="H98" s="542" t="s">
        <v>263</v>
      </c>
      <c r="I98" s="542" t="s">
        <v>264</v>
      </c>
      <c r="J98" s="542" t="s">
        <v>88</v>
      </c>
      <c r="K98" s="530" t="s">
        <v>89</v>
      </c>
      <c r="L98" s="560">
        <v>43831</v>
      </c>
      <c r="M98" s="561">
        <v>44196</v>
      </c>
      <c r="N98" s="414" t="s">
        <v>90</v>
      </c>
      <c r="O98" s="375">
        <v>8.3333333333333332E-3</v>
      </c>
      <c r="P98" s="442">
        <f t="shared" ref="P98:P155" si="1">SUM(Q98:BO98)</f>
        <v>1</v>
      </c>
      <c r="Q98" s="496"/>
      <c r="R98" s="325"/>
      <c r="S98" s="325"/>
      <c r="T98" s="497"/>
      <c r="U98" s="325"/>
      <c r="V98" s="325"/>
      <c r="W98" s="325"/>
      <c r="X98" s="498"/>
      <c r="Y98" s="496"/>
      <c r="Z98" s="325"/>
      <c r="AA98" s="325"/>
      <c r="AB98" s="497"/>
      <c r="AC98" s="325"/>
      <c r="AD98" s="326"/>
      <c r="AE98" s="326"/>
      <c r="AF98" s="328"/>
      <c r="AG98" s="499"/>
      <c r="AH98" s="327"/>
      <c r="AI98" s="327"/>
      <c r="AJ98" s="500"/>
      <c r="AK98" s="325"/>
      <c r="AL98" s="326"/>
      <c r="AM98" s="326"/>
      <c r="AN98" s="328"/>
      <c r="AO98" s="499">
        <v>0.33</v>
      </c>
      <c r="AP98" s="327"/>
      <c r="AQ98" s="327"/>
      <c r="AR98" s="500"/>
      <c r="AS98" s="325"/>
      <c r="AT98" s="326"/>
      <c r="AU98" s="326"/>
      <c r="AV98" s="326"/>
      <c r="AW98" s="327"/>
      <c r="AX98" s="327"/>
      <c r="AY98" s="327"/>
      <c r="AZ98" s="327"/>
      <c r="BA98" s="326">
        <v>0.33</v>
      </c>
      <c r="BB98" s="326"/>
      <c r="BC98" s="326"/>
      <c r="BD98" s="326"/>
      <c r="BE98" s="327"/>
      <c r="BF98" s="327"/>
      <c r="BG98" s="327"/>
      <c r="BH98" s="327"/>
      <c r="BI98" s="326"/>
      <c r="BJ98" s="326"/>
      <c r="BK98" s="328"/>
      <c r="BL98" s="297">
        <v>0.34</v>
      </c>
      <c r="BM98" s="297"/>
      <c r="BN98" s="297"/>
      <c r="BO98" s="448"/>
      <c r="BP98" s="538"/>
      <c r="BQ98" s="526"/>
      <c r="BR98" s="526"/>
      <c r="BS98" s="524"/>
      <c r="BT98" s="524"/>
      <c r="BU98" s="524"/>
      <c r="BV98" s="526"/>
      <c r="BW98" s="526"/>
      <c r="BX98" s="526"/>
      <c r="BY98" s="526"/>
      <c r="BZ98" s="526"/>
      <c r="CA98" s="527"/>
    </row>
    <row r="99" spans="1:79" ht="84.75" customHeight="1" thickBot="1">
      <c r="A99" s="384"/>
      <c r="B99" s="919"/>
      <c r="C99" s="542"/>
      <c r="D99" s="542"/>
      <c r="E99" s="542"/>
      <c r="F99" s="542"/>
      <c r="G99" s="558"/>
      <c r="H99" s="542"/>
      <c r="I99" s="542"/>
      <c r="J99" s="542"/>
      <c r="K99" s="530"/>
      <c r="L99" s="560"/>
      <c r="M99" s="561"/>
      <c r="N99" s="414" t="s">
        <v>92</v>
      </c>
      <c r="O99" s="332">
        <f>P99*O98</f>
        <v>0</v>
      </c>
      <c r="P99" s="442">
        <f t="shared" si="1"/>
        <v>0</v>
      </c>
      <c r="Q99" s="440"/>
      <c r="R99" s="329"/>
      <c r="S99" s="329"/>
      <c r="T99" s="501"/>
      <c r="U99" s="329"/>
      <c r="V99" s="329"/>
      <c r="W99" s="329"/>
      <c r="X99" s="502"/>
      <c r="Y99" s="440"/>
      <c r="Z99" s="329"/>
      <c r="AA99" s="329"/>
      <c r="AB99" s="501"/>
      <c r="AC99" s="329"/>
      <c r="AD99" s="291"/>
      <c r="AE99" s="291"/>
      <c r="AF99" s="292"/>
      <c r="AG99" s="440"/>
      <c r="AH99" s="291"/>
      <c r="AI99" s="291"/>
      <c r="AJ99" s="441"/>
      <c r="AK99" s="329"/>
      <c r="AL99" s="291"/>
      <c r="AM99" s="291"/>
      <c r="AN99" s="292"/>
      <c r="AO99" s="440"/>
      <c r="AP99" s="291"/>
      <c r="AQ99" s="291"/>
      <c r="AR99" s="441"/>
      <c r="AS99" s="329"/>
      <c r="AT99" s="291"/>
      <c r="AU99" s="291"/>
      <c r="AV99" s="291"/>
      <c r="AW99" s="291"/>
      <c r="AX99" s="291"/>
      <c r="AY99" s="291"/>
      <c r="AZ99" s="291"/>
      <c r="BA99" s="291"/>
      <c r="BB99" s="291"/>
      <c r="BC99" s="291"/>
      <c r="BD99" s="291"/>
      <c r="BE99" s="291"/>
      <c r="BF99" s="291"/>
      <c r="BG99" s="291"/>
      <c r="BH99" s="291"/>
      <c r="BI99" s="291"/>
      <c r="BJ99" s="291"/>
      <c r="BK99" s="292"/>
      <c r="BL99" s="291"/>
      <c r="BM99" s="291"/>
      <c r="BN99" s="291"/>
      <c r="BO99" s="292"/>
      <c r="BP99" s="538"/>
      <c r="BQ99" s="526"/>
      <c r="BR99" s="526"/>
      <c r="BS99" s="524"/>
      <c r="BT99" s="524"/>
      <c r="BU99" s="524"/>
      <c r="BV99" s="526"/>
      <c r="BW99" s="526"/>
      <c r="BX99" s="526"/>
      <c r="BY99" s="526"/>
      <c r="BZ99" s="526"/>
      <c r="CA99" s="527"/>
    </row>
    <row r="100" spans="1:79" ht="84.75" customHeight="1">
      <c r="A100" s="384"/>
      <c r="B100" s="541">
        <v>48</v>
      </c>
      <c r="C100" s="542" t="s">
        <v>110</v>
      </c>
      <c r="D100" s="542" t="s">
        <v>111</v>
      </c>
      <c r="E100" s="542" t="s">
        <v>153</v>
      </c>
      <c r="F100" s="542" t="s">
        <v>113</v>
      </c>
      <c r="G100" s="558" t="s">
        <v>252</v>
      </c>
      <c r="H100" s="542" t="s">
        <v>265</v>
      </c>
      <c r="I100" s="530" t="s">
        <v>266</v>
      </c>
      <c r="J100" s="542" t="s">
        <v>115</v>
      </c>
      <c r="K100" s="530" t="s">
        <v>89</v>
      </c>
      <c r="L100" s="560">
        <v>43831</v>
      </c>
      <c r="M100" s="561">
        <v>44012</v>
      </c>
      <c r="N100" s="414" t="s">
        <v>90</v>
      </c>
      <c r="O100" s="375">
        <v>8.3333333333333332E-3</v>
      </c>
      <c r="P100" s="442">
        <f t="shared" si="1"/>
        <v>1</v>
      </c>
      <c r="Q100" s="474"/>
      <c r="R100" s="319"/>
      <c r="S100" s="319"/>
      <c r="T100" s="475"/>
      <c r="U100" s="319"/>
      <c r="V100" s="319"/>
      <c r="W100" s="319"/>
      <c r="X100" s="476"/>
      <c r="Y100" s="474"/>
      <c r="Z100" s="319"/>
      <c r="AA100" s="319"/>
      <c r="AB100" s="475"/>
      <c r="AC100" s="319"/>
      <c r="AD100" s="320"/>
      <c r="AE100" s="320"/>
      <c r="AF100" s="322"/>
      <c r="AG100" s="477"/>
      <c r="AH100" s="321"/>
      <c r="AI100" s="321"/>
      <c r="AJ100" s="478"/>
      <c r="AK100" s="319"/>
      <c r="AL100" s="320"/>
      <c r="AM100" s="320"/>
      <c r="AN100" s="322"/>
      <c r="AO100" s="477">
        <v>1</v>
      </c>
      <c r="AP100" s="321"/>
      <c r="AQ100" s="321"/>
      <c r="AR100" s="478"/>
      <c r="AS100" s="319"/>
      <c r="AT100" s="320"/>
      <c r="AU100" s="320"/>
      <c r="AV100" s="320"/>
      <c r="AW100" s="321"/>
      <c r="AX100" s="321"/>
      <c r="AY100" s="321"/>
      <c r="AZ100" s="321"/>
      <c r="BA100" s="320"/>
      <c r="BB100" s="320"/>
      <c r="BC100" s="320"/>
      <c r="BD100" s="320"/>
      <c r="BE100" s="321"/>
      <c r="BF100" s="321"/>
      <c r="BG100" s="321"/>
      <c r="BH100" s="321"/>
      <c r="BI100" s="320"/>
      <c r="BJ100" s="320"/>
      <c r="BK100" s="322"/>
      <c r="BL100" s="308"/>
      <c r="BM100" s="308"/>
      <c r="BN100" s="308"/>
      <c r="BO100" s="461"/>
      <c r="BP100" s="538"/>
      <c r="BQ100" s="526"/>
      <c r="BR100" s="526"/>
      <c r="BS100" s="524" t="s">
        <v>267</v>
      </c>
      <c r="BT100" s="524"/>
      <c r="BU100" s="524"/>
      <c r="BV100" s="526"/>
      <c r="BW100" s="526"/>
      <c r="BX100" s="526"/>
      <c r="BY100" s="526"/>
      <c r="BZ100" s="526"/>
      <c r="CA100" s="527"/>
    </row>
    <row r="101" spans="1:79" ht="84.75" customHeight="1" thickBot="1">
      <c r="A101" s="384"/>
      <c r="B101" s="919"/>
      <c r="C101" s="542"/>
      <c r="D101" s="542"/>
      <c r="E101" s="542"/>
      <c r="F101" s="542"/>
      <c r="G101" s="558"/>
      <c r="H101" s="542"/>
      <c r="I101" s="530"/>
      <c r="J101" s="542"/>
      <c r="K101" s="530"/>
      <c r="L101" s="560"/>
      <c r="M101" s="561"/>
      <c r="N101" s="414" t="s">
        <v>92</v>
      </c>
      <c r="O101" s="332">
        <f>P101*O100</f>
        <v>8.3333333333333332E-3</v>
      </c>
      <c r="P101" s="442">
        <f t="shared" si="1"/>
        <v>1</v>
      </c>
      <c r="Q101" s="479"/>
      <c r="R101" s="323"/>
      <c r="S101" s="323"/>
      <c r="T101" s="480"/>
      <c r="U101" s="323"/>
      <c r="V101" s="323"/>
      <c r="W101" s="323"/>
      <c r="X101" s="481"/>
      <c r="Y101" s="479"/>
      <c r="Z101" s="323"/>
      <c r="AA101" s="323"/>
      <c r="AB101" s="480"/>
      <c r="AC101" s="323"/>
      <c r="AD101" s="312"/>
      <c r="AE101" s="312"/>
      <c r="AF101" s="324"/>
      <c r="AG101" s="479"/>
      <c r="AH101" s="312"/>
      <c r="AI101" s="312"/>
      <c r="AJ101" s="482"/>
      <c r="AK101" s="323"/>
      <c r="AL101" s="312"/>
      <c r="AM101" s="312"/>
      <c r="AN101" s="324"/>
      <c r="AO101" s="479">
        <v>1</v>
      </c>
      <c r="AP101" s="312"/>
      <c r="AQ101" s="312"/>
      <c r="AR101" s="482"/>
      <c r="AS101" s="323"/>
      <c r="AT101" s="312"/>
      <c r="AU101" s="312"/>
      <c r="AV101" s="312"/>
      <c r="AW101" s="312"/>
      <c r="AX101" s="312"/>
      <c r="AY101" s="312"/>
      <c r="AZ101" s="312"/>
      <c r="BA101" s="312"/>
      <c r="BB101" s="312"/>
      <c r="BC101" s="312"/>
      <c r="BD101" s="312"/>
      <c r="BE101" s="312"/>
      <c r="BF101" s="312"/>
      <c r="BG101" s="312"/>
      <c r="BH101" s="312"/>
      <c r="BI101" s="312"/>
      <c r="BJ101" s="312"/>
      <c r="BK101" s="324"/>
      <c r="BL101" s="312"/>
      <c r="BM101" s="312"/>
      <c r="BN101" s="312"/>
      <c r="BO101" s="324"/>
      <c r="BP101" s="538"/>
      <c r="BQ101" s="526"/>
      <c r="BR101" s="526"/>
      <c r="BS101" s="524"/>
      <c r="BT101" s="524"/>
      <c r="BU101" s="524"/>
      <c r="BV101" s="526"/>
      <c r="BW101" s="526"/>
      <c r="BX101" s="526"/>
      <c r="BY101" s="526"/>
      <c r="BZ101" s="526"/>
      <c r="CA101" s="527"/>
    </row>
    <row r="102" spans="1:79" ht="84.75" customHeight="1">
      <c r="A102" s="384"/>
      <c r="B102" s="541">
        <v>49</v>
      </c>
      <c r="C102" s="542" t="s">
        <v>110</v>
      </c>
      <c r="D102" s="542" t="s">
        <v>111</v>
      </c>
      <c r="E102" s="542" t="s">
        <v>153</v>
      </c>
      <c r="F102" s="542" t="s">
        <v>113</v>
      </c>
      <c r="G102" s="558" t="s">
        <v>252</v>
      </c>
      <c r="H102" s="542" t="s">
        <v>268</v>
      </c>
      <c r="I102" s="530" t="s">
        <v>269</v>
      </c>
      <c r="J102" s="542" t="s">
        <v>115</v>
      </c>
      <c r="K102" s="530" t="s">
        <v>89</v>
      </c>
      <c r="L102" s="560">
        <v>44013</v>
      </c>
      <c r="M102" s="561">
        <v>44196</v>
      </c>
      <c r="N102" s="414" t="s">
        <v>90</v>
      </c>
      <c r="O102" s="375">
        <v>8.3333333333333332E-3</v>
      </c>
      <c r="P102" s="442">
        <f t="shared" si="1"/>
        <v>1</v>
      </c>
      <c r="Q102" s="474"/>
      <c r="R102" s="319"/>
      <c r="S102" s="319"/>
      <c r="T102" s="475"/>
      <c r="U102" s="319"/>
      <c r="V102" s="319"/>
      <c r="W102" s="319"/>
      <c r="X102" s="476"/>
      <c r="Y102" s="474"/>
      <c r="Z102" s="319"/>
      <c r="AA102" s="319"/>
      <c r="AB102" s="475"/>
      <c r="AC102" s="319"/>
      <c r="AD102" s="320"/>
      <c r="AE102" s="320"/>
      <c r="AF102" s="322"/>
      <c r="AG102" s="477"/>
      <c r="AH102" s="321"/>
      <c r="AI102" s="321"/>
      <c r="AJ102" s="478"/>
      <c r="AK102" s="319"/>
      <c r="AL102" s="320"/>
      <c r="AM102" s="320"/>
      <c r="AN102" s="322"/>
      <c r="AO102" s="477"/>
      <c r="AP102" s="321"/>
      <c r="AQ102" s="321"/>
      <c r="AR102" s="478"/>
      <c r="AS102" s="319"/>
      <c r="AT102" s="320"/>
      <c r="AU102" s="320"/>
      <c r="AV102" s="320"/>
      <c r="AW102" s="321"/>
      <c r="AX102" s="321"/>
      <c r="AY102" s="321"/>
      <c r="AZ102" s="321">
        <v>0.5</v>
      </c>
      <c r="BA102" s="320"/>
      <c r="BB102" s="320"/>
      <c r="BC102" s="320"/>
      <c r="BD102" s="320"/>
      <c r="BE102" s="321"/>
      <c r="BF102" s="321"/>
      <c r="BG102" s="321"/>
      <c r="BH102" s="321"/>
      <c r="BI102" s="320"/>
      <c r="BJ102" s="320"/>
      <c r="BK102" s="322"/>
      <c r="BL102" s="308">
        <v>0.5</v>
      </c>
      <c r="BM102" s="308"/>
      <c r="BN102" s="308"/>
      <c r="BO102" s="461"/>
      <c r="BP102" s="538"/>
      <c r="BQ102" s="526"/>
      <c r="BR102" s="526"/>
      <c r="BS102" s="524"/>
      <c r="BT102" s="524"/>
      <c r="BU102" s="524"/>
      <c r="BV102" s="526" t="s">
        <v>270</v>
      </c>
      <c r="BW102" s="526"/>
      <c r="BX102" s="526"/>
      <c r="BY102" s="526"/>
      <c r="BZ102" s="526"/>
      <c r="CA102" s="527"/>
    </row>
    <row r="103" spans="1:79" ht="84.75" customHeight="1" thickBot="1">
      <c r="A103" s="384"/>
      <c r="B103" s="919"/>
      <c r="C103" s="542"/>
      <c r="D103" s="542"/>
      <c r="E103" s="542"/>
      <c r="F103" s="542"/>
      <c r="G103" s="558"/>
      <c r="H103" s="542"/>
      <c r="I103" s="530"/>
      <c r="J103" s="542"/>
      <c r="K103" s="530"/>
      <c r="L103" s="560"/>
      <c r="M103" s="561"/>
      <c r="N103" s="414" t="s">
        <v>92</v>
      </c>
      <c r="O103" s="332">
        <f>P103*O102</f>
        <v>4.1666666666666666E-3</v>
      </c>
      <c r="P103" s="442">
        <f t="shared" si="1"/>
        <v>0.5</v>
      </c>
      <c r="Q103" s="479"/>
      <c r="R103" s="323"/>
      <c r="S103" s="323"/>
      <c r="T103" s="480"/>
      <c r="U103" s="323"/>
      <c r="V103" s="323"/>
      <c r="W103" s="323"/>
      <c r="X103" s="481"/>
      <c r="Y103" s="479"/>
      <c r="Z103" s="323"/>
      <c r="AA103" s="323"/>
      <c r="AB103" s="480"/>
      <c r="AC103" s="323"/>
      <c r="AD103" s="312"/>
      <c r="AE103" s="312"/>
      <c r="AF103" s="324"/>
      <c r="AG103" s="479"/>
      <c r="AH103" s="312"/>
      <c r="AI103" s="312"/>
      <c r="AJ103" s="482"/>
      <c r="AK103" s="323"/>
      <c r="AL103" s="312"/>
      <c r="AM103" s="312"/>
      <c r="AN103" s="324"/>
      <c r="AO103" s="479"/>
      <c r="AP103" s="312"/>
      <c r="AQ103" s="312"/>
      <c r="AR103" s="482"/>
      <c r="AS103" s="323"/>
      <c r="AT103" s="312"/>
      <c r="AU103" s="312"/>
      <c r="AV103" s="312"/>
      <c r="AW103" s="312"/>
      <c r="AX103" s="312"/>
      <c r="AY103" s="312"/>
      <c r="AZ103" s="312">
        <v>0.5</v>
      </c>
      <c r="BA103" s="312"/>
      <c r="BB103" s="312"/>
      <c r="BC103" s="312"/>
      <c r="BD103" s="312"/>
      <c r="BE103" s="312"/>
      <c r="BF103" s="312"/>
      <c r="BG103" s="312"/>
      <c r="BH103" s="312"/>
      <c r="BI103" s="312"/>
      <c r="BJ103" s="312"/>
      <c r="BK103" s="324"/>
      <c r="BL103" s="312"/>
      <c r="BM103" s="312"/>
      <c r="BN103" s="312"/>
      <c r="BO103" s="324"/>
      <c r="BP103" s="538"/>
      <c r="BQ103" s="526"/>
      <c r="BR103" s="526"/>
      <c r="BS103" s="524"/>
      <c r="BT103" s="524"/>
      <c r="BU103" s="524"/>
      <c r="BV103" s="526"/>
      <c r="BW103" s="526"/>
      <c r="BX103" s="526"/>
      <c r="BY103" s="526"/>
      <c r="BZ103" s="526"/>
      <c r="CA103" s="527"/>
    </row>
    <row r="104" spans="1:79" ht="84.75" customHeight="1">
      <c r="A104" s="384"/>
      <c r="B104" s="541">
        <v>50</v>
      </c>
      <c r="C104" s="542" t="s">
        <v>110</v>
      </c>
      <c r="D104" s="542" t="s">
        <v>111</v>
      </c>
      <c r="E104" s="532" t="s">
        <v>153</v>
      </c>
      <c r="F104" s="532" t="s">
        <v>178</v>
      </c>
      <c r="G104" s="558" t="s">
        <v>252</v>
      </c>
      <c r="H104" s="532" t="s">
        <v>271</v>
      </c>
      <c r="I104" s="530" t="s">
        <v>272</v>
      </c>
      <c r="J104" s="532" t="s">
        <v>243</v>
      </c>
      <c r="K104" s="530" t="s">
        <v>89</v>
      </c>
      <c r="L104" s="534">
        <v>43891</v>
      </c>
      <c r="M104" s="536">
        <v>44196</v>
      </c>
      <c r="N104" s="414" t="s">
        <v>90</v>
      </c>
      <c r="O104" s="375">
        <v>8.3333333333333332E-3</v>
      </c>
      <c r="P104" s="442">
        <f t="shared" si="1"/>
        <v>1</v>
      </c>
      <c r="Q104" s="474"/>
      <c r="R104" s="319"/>
      <c r="S104" s="319"/>
      <c r="T104" s="475"/>
      <c r="U104" s="319"/>
      <c r="V104" s="319"/>
      <c r="W104" s="319"/>
      <c r="X104" s="476"/>
      <c r="Y104" s="474"/>
      <c r="Z104" s="319"/>
      <c r="AA104" s="319"/>
      <c r="AB104" s="475"/>
      <c r="AC104" s="319"/>
      <c r="AD104" s="320"/>
      <c r="AE104" s="320"/>
      <c r="AF104" s="322"/>
      <c r="AG104" s="477"/>
      <c r="AH104" s="321"/>
      <c r="AI104" s="321"/>
      <c r="AJ104" s="478"/>
      <c r="AK104" s="319"/>
      <c r="AL104" s="320"/>
      <c r="AM104" s="320"/>
      <c r="AN104" s="322"/>
      <c r="AO104" s="477">
        <v>0.33</v>
      </c>
      <c r="AP104" s="321"/>
      <c r="AQ104" s="321"/>
      <c r="AR104" s="478"/>
      <c r="AS104" s="319"/>
      <c r="AT104" s="320"/>
      <c r="AU104" s="320"/>
      <c r="AV104" s="320"/>
      <c r="AW104" s="321"/>
      <c r="AX104" s="321"/>
      <c r="AY104" s="321"/>
      <c r="AZ104" s="321"/>
      <c r="BA104" s="320">
        <v>0.33</v>
      </c>
      <c r="BB104" s="320"/>
      <c r="BC104" s="320"/>
      <c r="BD104" s="320"/>
      <c r="BE104" s="321"/>
      <c r="BF104" s="321"/>
      <c r="BG104" s="321"/>
      <c r="BH104" s="321"/>
      <c r="BI104" s="320"/>
      <c r="BJ104" s="320"/>
      <c r="BK104" s="322"/>
      <c r="BL104" s="308">
        <v>0.34</v>
      </c>
      <c r="BM104" s="308"/>
      <c r="BN104" s="308"/>
      <c r="BO104" s="461"/>
      <c r="BP104" s="538"/>
      <c r="BQ104" s="526"/>
      <c r="BR104" s="526"/>
      <c r="BS104" s="524"/>
      <c r="BT104" s="524"/>
      <c r="BU104" s="524"/>
      <c r="BV104" s="526"/>
      <c r="BW104" s="526"/>
      <c r="BX104" s="526"/>
      <c r="BY104" s="526"/>
      <c r="BZ104" s="526"/>
      <c r="CA104" s="527"/>
    </row>
    <row r="105" spans="1:79" ht="84.75" customHeight="1" thickBot="1">
      <c r="A105" s="384"/>
      <c r="B105" s="919"/>
      <c r="C105" s="542"/>
      <c r="D105" s="542"/>
      <c r="E105" s="532"/>
      <c r="F105" s="532"/>
      <c r="G105" s="558"/>
      <c r="H105" s="532"/>
      <c r="I105" s="530"/>
      <c r="J105" s="532"/>
      <c r="K105" s="530"/>
      <c r="L105" s="534"/>
      <c r="M105" s="536"/>
      <c r="N105" s="414" t="s">
        <v>92</v>
      </c>
      <c r="O105" s="332">
        <f>P105*O104</f>
        <v>0</v>
      </c>
      <c r="P105" s="442">
        <f t="shared" si="1"/>
        <v>0</v>
      </c>
      <c r="Q105" s="479"/>
      <c r="R105" s="323"/>
      <c r="S105" s="323"/>
      <c r="T105" s="480"/>
      <c r="U105" s="323"/>
      <c r="V105" s="323"/>
      <c r="W105" s="323"/>
      <c r="X105" s="481"/>
      <c r="Y105" s="479"/>
      <c r="Z105" s="323"/>
      <c r="AA105" s="323"/>
      <c r="AB105" s="480"/>
      <c r="AC105" s="323"/>
      <c r="AD105" s="312"/>
      <c r="AE105" s="312"/>
      <c r="AF105" s="324"/>
      <c r="AG105" s="479"/>
      <c r="AH105" s="312"/>
      <c r="AI105" s="312"/>
      <c r="AJ105" s="482"/>
      <c r="AK105" s="323"/>
      <c r="AL105" s="312"/>
      <c r="AM105" s="312"/>
      <c r="AN105" s="324"/>
      <c r="AO105" s="479"/>
      <c r="AP105" s="312"/>
      <c r="AQ105" s="312"/>
      <c r="AR105" s="482"/>
      <c r="AS105" s="323"/>
      <c r="AT105" s="312"/>
      <c r="AU105" s="312"/>
      <c r="AV105" s="312"/>
      <c r="AW105" s="312"/>
      <c r="AX105" s="312"/>
      <c r="AY105" s="312"/>
      <c r="AZ105" s="312"/>
      <c r="BA105" s="312"/>
      <c r="BB105" s="312"/>
      <c r="BC105" s="312"/>
      <c r="BD105" s="312"/>
      <c r="BE105" s="312"/>
      <c r="BF105" s="312"/>
      <c r="BG105" s="312"/>
      <c r="BH105" s="312"/>
      <c r="BI105" s="312"/>
      <c r="BJ105" s="312"/>
      <c r="BK105" s="324"/>
      <c r="BL105" s="312"/>
      <c r="BM105" s="312"/>
      <c r="BN105" s="312"/>
      <c r="BO105" s="324"/>
      <c r="BP105" s="538"/>
      <c r="BQ105" s="526"/>
      <c r="BR105" s="526"/>
      <c r="BS105" s="524"/>
      <c r="BT105" s="524"/>
      <c r="BU105" s="524"/>
      <c r="BV105" s="526"/>
      <c r="BW105" s="526"/>
      <c r="BX105" s="526"/>
      <c r="BY105" s="526"/>
      <c r="BZ105" s="526"/>
      <c r="CA105" s="527"/>
    </row>
    <row r="106" spans="1:79" ht="84.75" customHeight="1">
      <c r="A106" s="384"/>
      <c r="B106" s="541">
        <v>51</v>
      </c>
      <c r="C106" s="542" t="s">
        <v>110</v>
      </c>
      <c r="D106" s="542" t="s">
        <v>111</v>
      </c>
      <c r="E106" s="532" t="s">
        <v>153</v>
      </c>
      <c r="F106" s="532" t="s">
        <v>178</v>
      </c>
      <c r="G106" s="558" t="s">
        <v>252</v>
      </c>
      <c r="H106" s="532" t="s">
        <v>273</v>
      </c>
      <c r="I106" s="530" t="s">
        <v>272</v>
      </c>
      <c r="J106" s="532" t="s">
        <v>243</v>
      </c>
      <c r="K106" s="530" t="s">
        <v>89</v>
      </c>
      <c r="L106" s="534">
        <v>43891</v>
      </c>
      <c r="M106" s="536">
        <v>44196</v>
      </c>
      <c r="N106" s="414" t="s">
        <v>90</v>
      </c>
      <c r="O106" s="375">
        <v>8.3333333333333332E-3</v>
      </c>
      <c r="P106" s="442">
        <f t="shared" si="1"/>
        <v>1</v>
      </c>
      <c r="Q106" s="474"/>
      <c r="R106" s="319"/>
      <c r="S106" s="319"/>
      <c r="T106" s="475"/>
      <c r="U106" s="319"/>
      <c r="V106" s="319"/>
      <c r="W106" s="319"/>
      <c r="X106" s="476"/>
      <c r="Y106" s="474"/>
      <c r="Z106" s="319"/>
      <c r="AA106" s="319"/>
      <c r="AB106" s="475"/>
      <c r="AC106" s="319"/>
      <c r="AD106" s="320"/>
      <c r="AE106" s="320"/>
      <c r="AF106" s="322"/>
      <c r="AG106" s="477"/>
      <c r="AH106" s="321"/>
      <c r="AI106" s="321"/>
      <c r="AJ106" s="478"/>
      <c r="AK106" s="319"/>
      <c r="AL106" s="320"/>
      <c r="AM106" s="320"/>
      <c r="AN106" s="322"/>
      <c r="AO106" s="477">
        <v>0.33</v>
      </c>
      <c r="AP106" s="321"/>
      <c r="AQ106" s="321"/>
      <c r="AR106" s="478"/>
      <c r="AS106" s="319"/>
      <c r="AT106" s="320"/>
      <c r="AU106" s="320"/>
      <c r="AV106" s="320"/>
      <c r="AW106" s="321"/>
      <c r="AX106" s="321"/>
      <c r="AY106" s="321"/>
      <c r="AZ106" s="321"/>
      <c r="BA106" s="320">
        <v>0.33</v>
      </c>
      <c r="BB106" s="320"/>
      <c r="BC106" s="320"/>
      <c r="BD106" s="320"/>
      <c r="BE106" s="321"/>
      <c r="BF106" s="321"/>
      <c r="BG106" s="321"/>
      <c r="BH106" s="321"/>
      <c r="BI106" s="320"/>
      <c r="BJ106" s="320"/>
      <c r="BK106" s="322"/>
      <c r="BL106" s="308">
        <v>0.34</v>
      </c>
      <c r="BM106" s="308"/>
      <c r="BN106" s="308"/>
      <c r="BO106" s="461"/>
      <c r="BP106" s="538"/>
      <c r="BQ106" s="526"/>
      <c r="BR106" s="526"/>
      <c r="BS106" s="524"/>
      <c r="BT106" s="524"/>
      <c r="BU106" s="524"/>
      <c r="BV106" s="526"/>
      <c r="BW106" s="526"/>
      <c r="BX106" s="526"/>
      <c r="BY106" s="526"/>
      <c r="BZ106" s="526"/>
      <c r="CA106" s="527"/>
    </row>
    <row r="107" spans="1:79" ht="84.75" customHeight="1" thickBot="1">
      <c r="A107" s="384"/>
      <c r="B107" s="919"/>
      <c r="C107" s="542"/>
      <c r="D107" s="542"/>
      <c r="E107" s="532"/>
      <c r="F107" s="532"/>
      <c r="G107" s="558"/>
      <c r="H107" s="532"/>
      <c r="I107" s="530"/>
      <c r="J107" s="532"/>
      <c r="K107" s="530"/>
      <c r="L107" s="534"/>
      <c r="M107" s="536"/>
      <c r="N107" s="414" t="s">
        <v>92</v>
      </c>
      <c r="O107" s="332">
        <f>P107*O106</f>
        <v>0</v>
      </c>
      <c r="P107" s="442">
        <f t="shared" si="1"/>
        <v>0</v>
      </c>
      <c r="Q107" s="479"/>
      <c r="R107" s="323"/>
      <c r="S107" s="323"/>
      <c r="T107" s="480"/>
      <c r="U107" s="323"/>
      <c r="V107" s="323"/>
      <c r="W107" s="323"/>
      <c r="X107" s="481"/>
      <c r="Y107" s="479"/>
      <c r="Z107" s="323"/>
      <c r="AA107" s="323"/>
      <c r="AB107" s="480"/>
      <c r="AC107" s="323"/>
      <c r="AD107" s="312"/>
      <c r="AE107" s="312"/>
      <c r="AF107" s="324"/>
      <c r="AG107" s="479"/>
      <c r="AH107" s="312"/>
      <c r="AI107" s="312"/>
      <c r="AJ107" s="482"/>
      <c r="AK107" s="323"/>
      <c r="AL107" s="312"/>
      <c r="AM107" s="312"/>
      <c r="AN107" s="324"/>
      <c r="AO107" s="479"/>
      <c r="AP107" s="312"/>
      <c r="AQ107" s="312"/>
      <c r="AR107" s="482"/>
      <c r="AS107" s="323"/>
      <c r="AT107" s="312"/>
      <c r="AU107" s="312"/>
      <c r="AV107" s="312"/>
      <c r="AW107" s="312"/>
      <c r="AX107" s="312"/>
      <c r="AY107" s="312"/>
      <c r="AZ107" s="312"/>
      <c r="BA107" s="312"/>
      <c r="BB107" s="312"/>
      <c r="BC107" s="312"/>
      <c r="BD107" s="312"/>
      <c r="BE107" s="312"/>
      <c r="BF107" s="312"/>
      <c r="BG107" s="312"/>
      <c r="BH107" s="312"/>
      <c r="BI107" s="312"/>
      <c r="BJ107" s="312"/>
      <c r="BK107" s="324"/>
      <c r="BL107" s="312"/>
      <c r="BM107" s="312"/>
      <c r="BN107" s="312"/>
      <c r="BO107" s="324"/>
      <c r="BP107" s="538"/>
      <c r="BQ107" s="526"/>
      <c r="BR107" s="526"/>
      <c r="BS107" s="524"/>
      <c r="BT107" s="524"/>
      <c r="BU107" s="524"/>
      <c r="BV107" s="526"/>
      <c r="BW107" s="526"/>
      <c r="BX107" s="526"/>
      <c r="BY107" s="526"/>
      <c r="BZ107" s="526"/>
      <c r="CA107" s="527"/>
    </row>
    <row r="108" spans="1:79" ht="84.75" customHeight="1">
      <c r="A108" s="384"/>
      <c r="B108" s="541">
        <v>52</v>
      </c>
      <c r="C108" s="542" t="s">
        <v>110</v>
      </c>
      <c r="D108" s="542" t="s">
        <v>111</v>
      </c>
      <c r="E108" s="532" t="s">
        <v>153</v>
      </c>
      <c r="F108" s="532" t="s">
        <v>178</v>
      </c>
      <c r="G108" s="558" t="s">
        <v>252</v>
      </c>
      <c r="H108" s="532" t="s">
        <v>274</v>
      </c>
      <c r="I108" s="530" t="s">
        <v>275</v>
      </c>
      <c r="J108" s="532" t="s">
        <v>243</v>
      </c>
      <c r="K108" s="530" t="s">
        <v>89</v>
      </c>
      <c r="L108" s="534">
        <v>44136</v>
      </c>
      <c r="M108" s="536">
        <v>44196</v>
      </c>
      <c r="N108" s="414" t="s">
        <v>90</v>
      </c>
      <c r="O108" s="375">
        <v>8.3333333333333332E-3</v>
      </c>
      <c r="P108" s="442">
        <f t="shared" si="1"/>
        <v>1</v>
      </c>
      <c r="Q108" s="474"/>
      <c r="R108" s="319"/>
      <c r="S108" s="319"/>
      <c r="T108" s="475"/>
      <c r="U108" s="319"/>
      <c r="V108" s="319"/>
      <c r="W108" s="319"/>
      <c r="X108" s="476"/>
      <c r="Y108" s="474"/>
      <c r="Z108" s="319"/>
      <c r="AA108" s="319"/>
      <c r="AB108" s="475"/>
      <c r="AC108" s="319"/>
      <c r="AD108" s="320"/>
      <c r="AE108" s="320"/>
      <c r="AF108" s="322"/>
      <c r="AG108" s="477"/>
      <c r="AH108" s="321"/>
      <c r="AI108" s="321"/>
      <c r="AJ108" s="478"/>
      <c r="AK108" s="319"/>
      <c r="AL108" s="320"/>
      <c r="AM108" s="320"/>
      <c r="AN108" s="322"/>
      <c r="AO108" s="477"/>
      <c r="AP108" s="321"/>
      <c r="AQ108" s="321"/>
      <c r="AR108" s="478"/>
      <c r="AS108" s="319"/>
      <c r="AT108" s="320"/>
      <c r="AU108" s="320"/>
      <c r="AV108" s="320"/>
      <c r="AW108" s="321"/>
      <c r="AX108" s="321"/>
      <c r="AY108" s="321"/>
      <c r="AZ108" s="321"/>
      <c r="BA108" s="320"/>
      <c r="BB108" s="320"/>
      <c r="BC108" s="320"/>
      <c r="BD108" s="320"/>
      <c r="BE108" s="321"/>
      <c r="BF108" s="321"/>
      <c r="BG108" s="321"/>
      <c r="BH108" s="321"/>
      <c r="BI108" s="320"/>
      <c r="BJ108" s="320"/>
      <c r="BK108" s="322"/>
      <c r="BL108" s="308">
        <v>1</v>
      </c>
      <c r="BM108" s="308"/>
      <c r="BN108" s="308"/>
      <c r="BO108" s="461"/>
      <c r="BP108" s="538"/>
      <c r="BQ108" s="526"/>
      <c r="BR108" s="526"/>
      <c r="BS108" s="524"/>
      <c r="BT108" s="524"/>
      <c r="BU108" s="524"/>
      <c r="BV108" s="526"/>
      <c r="BW108" s="526"/>
      <c r="BX108" s="526"/>
      <c r="BY108" s="526"/>
      <c r="BZ108" s="526"/>
      <c r="CA108" s="527"/>
    </row>
    <row r="109" spans="1:79" ht="84.75" customHeight="1" thickBot="1">
      <c r="A109" s="384"/>
      <c r="B109" s="919"/>
      <c r="C109" s="542"/>
      <c r="D109" s="542"/>
      <c r="E109" s="532"/>
      <c r="F109" s="532"/>
      <c r="G109" s="558"/>
      <c r="H109" s="532"/>
      <c r="I109" s="530"/>
      <c r="J109" s="532"/>
      <c r="K109" s="530"/>
      <c r="L109" s="534"/>
      <c r="M109" s="536"/>
      <c r="N109" s="414" t="s">
        <v>92</v>
      </c>
      <c r="O109" s="332">
        <f>P109*O108</f>
        <v>0</v>
      </c>
      <c r="P109" s="442">
        <f t="shared" si="1"/>
        <v>0</v>
      </c>
      <c r="Q109" s="479"/>
      <c r="R109" s="323"/>
      <c r="S109" s="323"/>
      <c r="T109" s="480"/>
      <c r="U109" s="323"/>
      <c r="V109" s="323"/>
      <c r="W109" s="323"/>
      <c r="X109" s="481"/>
      <c r="Y109" s="479"/>
      <c r="Z109" s="323"/>
      <c r="AA109" s="323"/>
      <c r="AB109" s="480"/>
      <c r="AC109" s="323"/>
      <c r="AD109" s="312"/>
      <c r="AE109" s="312"/>
      <c r="AF109" s="324"/>
      <c r="AG109" s="479"/>
      <c r="AH109" s="312"/>
      <c r="AI109" s="312"/>
      <c r="AJ109" s="482"/>
      <c r="AK109" s="323"/>
      <c r="AL109" s="312"/>
      <c r="AM109" s="312"/>
      <c r="AN109" s="324"/>
      <c r="AO109" s="479"/>
      <c r="AP109" s="312"/>
      <c r="AQ109" s="312"/>
      <c r="AR109" s="482"/>
      <c r="AS109" s="323"/>
      <c r="AT109" s="312"/>
      <c r="AU109" s="312"/>
      <c r="AV109" s="312"/>
      <c r="AW109" s="312"/>
      <c r="AX109" s="312"/>
      <c r="AY109" s="312"/>
      <c r="AZ109" s="312"/>
      <c r="BA109" s="312"/>
      <c r="BB109" s="312"/>
      <c r="BC109" s="312"/>
      <c r="BD109" s="312"/>
      <c r="BE109" s="312"/>
      <c r="BF109" s="312"/>
      <c r="BG109" s="312"/>
      <c r="BH109" s="312"/>
      <c r="BI109" s="312"/>
      <c r="BJ109" s="312"/>
      <c r="BK109" s="324"/>
      <c r="BL109" s="312"/>
      <c r="BM109" s="312"/>
      <c r="BN109" s="312"/>
      <c r="BO109" s="324"/>
      <c r="BP109" s="538"/>
      <c r="BQ109" s="526"/>
      <c r="BR109" s="526"/>
      <c r="BS109" s="524"/>
      <c r="BT109" s="524"/>
      <c r="BU109" s="524"/>
      <c r="BV109" s="526"/>
      <c r="BW109" s="526"/>
      <c r="BX109" s="526"/>
      <c r="BY109" s="526"/>
      <c r="BZ109" s="526"/>
      <c r="CA109" s="527"/>
    </row>
    <row r="110" spans="1:79" ht="84.75" customHeight="1">
      <c r="A110" s="384"/>
      <c r="B110" s="541">
        <v>53</v>
      </c>
      <c r="C110" s="542" t="s">
        <v>110</v>
      </c>
      <c r="D110" s="542" t="s">
        <v>111</v>
      </c>
      <c r="E110" s="532" t="s">
        <v>153</v>
      </c>
      <c r="F110" s="532" t="s">
        <v>178</v>
      </c>
      <c r="G110" s="558" t="s">
        <v>252</v>
      </c>
      <c r="H110" s="532" t="s">
        <v>276</v>
      </c>
      <c r="I110" s="530" t="s">
        <v>277</v>
      </c>
      <c r="J110" s="532" t="s">
        <v>243</v>
      </c>
      <c r="K110" s="530" t="s">
        <v>89</v>
      </c>
      <c r="L110" s="534">
        <v>43862</v>
      </c>
      <c r="M110" s="536">
        <v>43921</v>
      </c>
      <c r="N110" s="414" t="s">
        <v>90</v>
      </c>
      <c r="O110" s="375">
        <v>8.3333333333333332E-3</v>
      </c>
      <c r="P110" s="442">
        <f t="shared" si="1"/>
        <v>1</v>
      </c>
      <c r="Q110" s="474"/>
      <c r="R110" s="319"/>
      <c r="S110" s="319"/>
      <c r="T110" s="475"/>
      <c r="U110" s="319"/>
      <c r="V110" s="319"/>
      <c r="W110" s="319"/>
      <c r="X110" s="476"/>
      <c r="Y110" s="474"/>
      <c r="Z110" s="319"/>
      <c r="AA110" s="319"/>
      <c r="AB110" s="475"/>
      <c r="AC110" s="319">
        <v>1</v>
      </c>
      <c r="AD110" s="320"/>
      <c r="AE110" s="320"/>
      <c r="AF110" s="322"/>
      <c r="AG110" s="477"/>
      <c r="AH110" s="321"/>
      <c r="AI110" s="321"/>
      <c r="AJ110" s="478"/>
      <c r="AK110" s="319"/>
      <c r="AL110" s="320"/>
      <c r="AM110" s="320"/>
      <c r="AN110" s="322"/>
      <c r="AO110" s="477"/>
      <c r="AP110" s="321"/>
      <c r="AQ110" s="321"/>
      <c r="AR110" s="478"/>
      <c r="AS110" s="319"/>
      <c r="AT110" s="320"/>
      <c r="AU110" s="320"/>
      <c r="AV110" s="320"/>
      <c r="AW110" s="321"/>
      <c r="AX110" s="321"/>
      <c r="AY110" s="321"/>
      <c r="AZ110" s="321"/>
      <c r="BA110" s="320"/>
      <c r="BB110" s="320"/>
      <c r="BC110" s="320"/>
      <c r="BD110" s="320"/>
      <c r="BE110" s="321"/>
      <c r="BF110" s="321"/>
      <c r="BG110" s="321"/>
      <c r="BH110" s="321"/>
      <c r="BI110" s="320"/>
      <c r="BJ110" s="320"/>
      <c r="BK110" s="322"/>
      <c r="BL110" s="308"/>
      <c r="BM110" s="308"/>
      <c r="BN110" s="308"/>
      <c r="BO110" s="461"/>
      <c r="BP110" s="538"/>
      <c r="BQ110" s="526"/>
      <c r="BR110" s="526"/>
      <c r="BS110" s="524"/>
      <c r="BT110" s="524"/>
      <c r="BU110" s="524"/>
      <c r="BV110" s="526"/>
      <c r="BW110" s="526"/>
      <c r="BX110" s="526"/>
      <c r="BY110" s="526"/>
      <c r="BZ110" s="526"/>
      <c r="CA110" s="527"/>
    </row>
    <row r="111" spans="1:79" ht="84.75" customHeight="1" thickBot="1">
      <c r="A111" s="384"/>
      <c r="B111" s="919"/>
      <c r="C111" s="542"/>
      <c r="D111" s="542"/>
      <c r="E111" s="532"/>
      <c r="F111" s="532"/>
      <c r="G111" s="558"/>
      <c r="H111" s="532"/>
      <c r="I111" s="530"/>
      <c r="J111" s="532"/>
      <c r="K111" s="530"/>
      <c r="L111" s="534"/>
      <c r="M111" s="536"/>
      <c r="N111" s="414" t="s">
        <v>92</v>
      </c>
      <c r="O111" s="332">
        <f>P111*O110</f>
        <v>8.3333333333333332E-3</v>
      </c>
      <c r="P111" s="442">
        <f t="shared" si="1"/>
        <v>1</v>
      </c>
      <c r="Q111" s="479"/>
      <c r="R111" s="323"/>
      <c r="S111" s="323"/>
      <c r="T111" s="480"/>
      <c r="U111" s="323"/>
      <c r="V111" s="323"/>
      <c r="W111" s="323"/>
      <c r="X111" s="481"/>
      <c r="Y111" s="479"/>
      <c r="Z111" s="323"/>
      <c r="AA111" s="323"/>
      <c r="AB111" s="480"/>
      <c r="AC111" s="323">
        <v>1</v>
      </c>
      <c r="AD111" s="312"/>
      <c r="AE111" s="312"/>
      <c r="AF111" s="324"/>
      <c r="AG111" s="479"/>
      <c r="AH111" s="312"/>
      <c r="AI111" s="312"/>
      <c r="AJ111" s="482"/>
      <c r="AK111" s="323"/>
      <c r="AL111" s="312"/>
      <c r="AM111" s="312"/>
      <c r="AN111" s="324"/>
      <c r="AO111" s="479"/>
      <c r="AP111" s="312"/>
      <c r="AQ111" s="312"/>
      <c r="AR111" s="482"/>
      <c r="AS111" s="323"/>
      <c r="AT111" s="312"/>
      <c r="AU111" s="312"/>
      <c r="AV111" s="312"/>
      <c r="AW111" s="312"/>
      <c r="AX111" s="312"/>
      <c r="AY111" s="312"/>
      <c r="AZ111" s="312"/>
      <c r="BA111" s="312"/>
      <c r="BB111" s="312"/>
      <c r="BC111" s="312"/>
      <c r="BD111" s="312"/>
      <c r="BE111" s="312"/>
      <c r="BF111" s="312"/>
      <c r="BG111" s="312"/>
      <c r="BH111" s="312"/>
      <c r="BI111" s="312"/>
      <c r="BJ111" s="312"/>
      <c r="BK111" s="324"/>
      <c r="BL111" s="312"/>
      <c r="BM111" s="312"/>
      <c r="BN111" s="312"/>
      <c r="BO111" s="324"/>
      <c r="BP111" s="538"/>
      <c r="BQ111" s="526"/>
      <c r="BR111" s="526"/>
      <c r="BS111" s="524"/>
      <c r="BT111" s="524"/>
      <c r="BU111" s="524"/>
      <c r="BV111" s="526"/>
      <c r="BW111" s="526"/>
      <c r="BX111" s="526"/>
      <c r="BY111" s="526"/>
      <c r="BZ111" s="526"/>
      <c r="CA111" s="527"/>
    </row>
    <row r="112" spans="1:79" ht="84.75" customHeight="1">
      <c r="A112" s="384"/>
      <c r="B112" s="541">
        <v>54</v>
      </c>
      <c r="C112" s="542" t="s">
        <v>110</v>
      </c>
      <c r="D112" s="542" t="s">
        <v>111</v>
      </c>
      <c r="E112" s="532" t="s">
        <v>153</v>
      </c>
      <c r="F112" s="532" t="s">
        <v>178</v>
      </c>
      <c r="G112" s="558" t="s">
        <v>252</v>
      </c>
      <c r="H112" s="532" t="s">
        <v>278</v>
      </c>
      <c r="I112" s="530" t="s">
        <v>279</v>
      </c>
      <c r="J112" s="532" t="s">
        <v>243</v>
      </c>
      <c r="K112" s="530" t="s">
        <v>89</v>
      </c>
      <c r="L112" s="534">
        <v>44044</v>
      </c>
      <c r="M112" s="536">
        <v>44104</v>
      </c>
      <c r="N112" s="414" t="s">
        <v>90</v>
      </c>
      <c r="O112" s="375">
        <v>8.3333333333333332E-3</v>
      </c>
      <c r="P112" s="442">
        <f t="shared" si="1"/>
        <v>1</v>
      </c>
      <c r="Q112" s="474"/>
      <c r="R112" s="319"/>
      <c r="S112" s="319"/>
      <c r="T112" s="475"/>
      <c r="U112" s="319"/>
      <c r="V112" s="319"/>
      <c r="W112" s="319"/>
      <c r="X112" s="476"/>
      <c r="Y112" s="474"/>
      <c r="Z112" s="319"/>
      <c r="AA112" s="319"/>
      <c r="AB112" s="475"/>
      <c r="AC112" s="319"/>
      <c r="AD112" s="320"/>
      <c r="AE112" s="320"/>
      <c r="AF112" s="322"/>
      <c r="AG112" s="477"/>
      <c r="AH112" s="321"/>
      <c r="AI112" s="321"/>
      <c r="AJ112" s="478"/>
      <c r="AK112" s="319"/>
      <c r="AL112" s="320"/>
      <c r="AM112" s="320"/>
      <c r="AN112" s="322"/>
      <c r="AO112" s="477">
        <v>1</v>
      </c>
      <c r="AP112" s="321"/>
      <c r="AQ112" s="321"/>
      <c r="AR112" s="478"/>
      <c r="AS112" s="319"/>
      <c r="AT112" s="320"/>
      <c r="AU112" s="320"/>
      <c r="AV112" s="320"/>
      <c r="AW112" s="321"/>
      <c r="AX112" s="321"/>
      <c r="AY112" s="321"/>
      <c r="AZ112" s="321"/>
      <c r="BA112" s="320"/>
      <c r="BB112" s="320"/>
      <c r="BC112" s="320"/>
      <c r="BD112" s="320"/>
      <c r="BE112" s="321"/>
      <c r="BF112" s="321"/>
      <c r="BG112" s="321"/>
      <c r="BH112" s="321"/>
      <c r="BI112" s="320"/>
      <c r="BJ112" s="320"/>
      <c r="BK112" s="322"/>
      <c r="BL112" s="308"/>
      <c r="BM112" s="308"/>
      <c r="BN112" s="308"/>
      <c r="BO112" s="461"/>
      <c r="BP112" s="538"/>
      <c r="BQ112" s="526"/>
      <c r="BR112" s="526"/>
      <c r="BS112" s="524"/>
      <c r="BT112" s="524"/>
      <c r="BU112" s="524"/>
      <c r="BV112" s="524" t="s">
        <v>280</v>
      </c>
      <c r="BW112" s="524"/>
      <c r="BX112" s="524"/>
      <c r="BY112" s="526"/>
      <c r="BZ112" s="526"/>
      <c r="CA112" s="527"/>
    </row>
    <row r="113" spans="1:79" ht="84.75" customHeight="1" thickBot="1">
      <c r="A113" s="384"/>
      <c r="B113" s="919"/>
      <c r="C113" s="542"/>
      <c r="D113" s="542"/>
      <c r="E113" s="532"/>
      <c r="F113" s="532"/>
      <c r="G113" s="558"/>
      <c r="H113" s="532"/>
      <c r="I113" s="530"/>
      <c r="J113" s="532"/>
      <c r="K113" s="530"/>
      <c r="L113" s="534"/>
      <c r="M113" s="536"/>
      <c r="N113" s="414" t="s">
        <v>92</v>
      </c>
      <c r="O113" s="332">
        <f>P113*O112</f>
        <v>8.3333333333333332E-3</v>
      </c>
      <c r="P113" s="442">
        <f t="shared" si="1"/>
        <v>1</v>
      </c>
      <c r="Q113" s="479"/>
      <c r="R113" s="323"/>
      <c r="S113" s="323"/>
      <c r="T113" s="480"/>
      <c r="U113" s="323"/>
      <c r="V113" s="323"/>
      <c r="W113" s="323"/>
      <c r="X113" s="481"/>
      <c r="Y113" s="479"/>
      <c r="Z113" s="323"/>
      <c r="AA113" s="323"/>
      <c r="AB113" s="480"/>
      <c r="AC113" s="323"/>
      <c r="AD113" s="312"/>
      <c r="AE113" s="312"/>
      <c r="AF113" s="324"/>
      <c r="AG113" s="479"/>
      <c r="AH113" s="312"/>
      <c r="AI113" s="312"/>
      <c r="AJ113" s="482"/>
      <c r="AK113" s="323"/>
      <c r="AL113" s="312"/>
      <c r="AM113" s="312"/>
      <c r="AN113" s="324"/>
      <c r="AO113" s="479">
        <v>1</v>
      </c>
      <c r="AP113" s="312"/>
      <c r="AQ113" s="312"/>
      <c r="AR113" s="482"/>
      <c r="AS113" s="323"/>
      <c r="AT113" s="312"/>
      <c r="AU113" s="312"/>
      <c r="AV113" s="312"/>
      <c r="AW113" s="312"/>
      <c r="AX113" s="312"/>
      <c r="AY113" s="312"/>
      <c r="AZ113" s="312"/>
      <c r="BA113" s="312"/>
      <c r="BB113" s="312"/>
      <c r="BC113" s="312"/>
      <c r="BD113" s="312"/>
      <c r="BE113" s="312"/>
      <c r="BF113" s="312"/>
      <c r="BG113" s="312"/>
      <c r="BH113" s="312"/>
      <c r="BI113" s="312"/>
      <c r="BJ113" s="312"/>
      <c r="BK113" s="324"/>
      <c r="BL113" s="312"/>
      <c r="BM113" s="312"/>
      <c r="BN113" s="312"/>
      <c r="BO113" s="324"/>
      <c r="BP113" s="538"/>
      <c r="BQ113" s="526"/>
      <c r="BR113" s="526"/>
      <c r="BS113" s="524"/>
      <c r="BT113" s="524"/>
      <c r="BU113" s="524"/>
      <c r="BV113" s="524"/>
      <c r="BW113" s="524"/>
      <c r="BX113" s="524"/>
      <c r="BY113" s="526"/>
      <c r="BZ113" s="526"/>
      <c r="CA113" s="527"/>
    </row>
    <row r="114" spans="1:79" ht="84.75" customHeight="1">
      <c r="A114" s="384"/>
      <c r="B114" s="541">
        <v>55</v>
      </c>
      <c r="C114" s="542" t="s">
        <v>81</v>
      </c>
      <c r="D114" s="542" t="s">
        <v>82</v>
      </c>
      <c r="E114" s="532" t="s">
        <v>153</v>
      </c>
      <c r="F114" s="532" t="s">
        <v>178</v>
      </c>
      <c r="G114" s="558" t="s">
        <v>252</v>
      </c>
      <c r="H114" s="532" t="s">
        <v>281</v>
      </c>
      <c r="I114" s="530" t="s">
        <v>282</v>
      </c>
      <c r="J114" s="532" t="s">
        <v>243</v>
      </c>
      <c r="K114" s="530" t="s">
        <v>89</v>
      </c>
      <c r="L114" s="534">
        <v>43891</v>
      </c>
      <c r="M114" s="536">
        <v>44012</v>
      </c>
      <c r="N114" s="414" t="s">
        <v>90</v>
      </c>
      <c r="O114" s="375">
        <v>8.3333333333333332E-3</v>
      </c>
      <c r="P114" s="442">
        <f t="shared" si="1"/>
        <v>1</v>
      </c>
      <c r="Q114" s="474"/>
      <c r="R114" s="319"/>
      <c r="S114" s="319"/>
      <c r="T114" s="475"/>
      <c r="U114" s="319"/>
      <c r="V114" s="319"/>
      <c r="W114" s="319"/>
      <c r="X114" s="476"/>
      <c r="Y114" s="474"/>
      <c r="Z114" s="319"/>
      <c r="AA114" s="319"/>
      <c r="AB114" s="475"/>
      <c r="AC114" s="319"/>
      <c r="AD114" s="320"/>
      <c r="AE114" s="320"/>
      <c r="AF114" s="322"/>
      <c r="AG114" s="477"/>
      <c r="AH114" s="321"/>
      <c r="AI114" s="321"/>
      <c r="AJ114" s="478"/>
      <c r="AK114" s="319"/>
      <c r="AL114" s="320"/>
      <c r="AM114" s="320"/>
      <c r="AN114" s="322"/>
      <c r="AO114" s="477">
        <v>1</v>
      </c>
      <c r="AP114" s="321"/>
      <c r="AQ114" s="321"/>
      <c r="AR114" s="478"/>
      <c r="AS114" s="319"/>
      <c r="AT114" s="320"/>
      <c r="AU114" s="320"/>
      <c r="AV114" s="320"/>
      <c r="AW114" s="321"/>
      <c r="AX114" s="321"/>
      <c r="AY114" s="321"/>
      <c r="AZ114" s="321"/>
      <c r="BA114" s="320"/>
      <c r="BB114" s="320"/>
      <c r="BC114" s="320"/>
      <c r="BD114" s="320"/>
      <c r="BE114" s="321"/>
      <c r="BF114" s="321"/>
      <c r="BG114" s="321"/>
      <c r="BH114" s="321"/>
      <c r="BI114" s="320"/>
      <c r="BJ114" s="320"/>
      <c r="BK114" s="322"/>
      <c r="BL114" s="308"/>
      <c r="BM114" s="308"/>
      <c r="BN114" s="308"/>
      <c r="BO114" s="461"/>
      <c r="BP114" s="538"/>
      <c r="BQ114" s="526"/>
      <c r="BR114" s="526"/>
      <c r="BS114" s="524" t="s">
        <v>283</v>
      </c>
      <c r="BT114" s="524"/>
      <c r="BU114" s="524"/>
      <c r="BV114" s="526"/>
      <c r="BW114" s="526"/>
      <c r="BX114" s="526"/>
      <c r="BY114" s="526"/>
      <c r="BZ114" s="526"/>
      <c r="CA114" s="527"/>
    </row>
    <row r="115" spans="1:79" ht="84.75" customHeight="1" thickBot="1">
      <c r="A115" s="384"/>
      <c r="B115" s="919"/>
      <c r="C115" s="542"/>
      <c r="D115" s="542"/>
      <c r="E115" s="532"/>
      <c r="F115" s="532"/>
      <c r="G115" s="558"/>
      <c r="H115" s="532"/>
      <c r="I115" s="530"/>
      <c r="J115" s="532"/>
      <c r="K115" s="530"/>
      <c r="L115" s="534"/>
      <c r="M115" s="536"/>
      <c r="N115" s="414" t="s">
        <v>92</v>
      </c>
      <c r="O115" s="332">
        <f>P115*O114</f>
        <v>8.3333333333333332E-3</v>
      </c>
      <c r="P115" s="442">
        <f t="shared" si="1"/>
        <v>1</v>
      </c>
      <c r="Q115" s="479"/>
      <c r="R115" s="323"/>
      <c r="S115" s="323"/>
      <c r="T115" s="480"/>
      <c r="U115" s="323"/>
      <c r="V115" s="323"/>
      <c r="W115" s="323"/>
      <c r="X115" s="481"/>
      <c r="Y115" s="479"/>
      <c r="Z115" s="323"/>
      <c r="AA115" s="323"/>
      <c r="AB115" s="480"/>
      <c r="AC115" s="323"/>
      <c r="AD115" s="312"/>
      <c r="AE115" s="312"/>
      <c r="AF115" s="324"/>
      <c r="AG115" s="479"/>
      <c r="AH115" s="312"/>
      <c r="AI115" s="312"/>
      <c r="AJ115" s="482"/>
      <c r="AK115" s="323"/>
      <c r="AL115" s="312"/>
      <c r="AM115" s="312"/>
      <c r="AN115" s="324"/>
      <c r="AO115" s="479">
        <v>1</v>
      </c>
      <c r="AP115" s="312"/>
      <c r="AQ115" s="312"/>
      <c r="AR115" s="482"/>
      <c r="AS115" s="323"/>
      <c r="AT115" s="312"/>
      <c r="AU115" s="312"/>
      <c r="AV115" s="312"/>
      <c r="AW115" s="312"/>
      <c r="AX115" s="312"/>
      <c r="AY115" s="312"/>
      <c r="AZ115" s="312"/>
      <c r="BA115" s="312"/>
      <c r="BB115" s="312"/>
      <c r="BC115" s="312"/>
      <c r="BD115" s="312"/>
      <c r="BE115" s="312"/>
      <c r="BF115" s="312"/>
      <c r="BG115" s="312"/>
      <c r="BH115" s="312"/>
      <c r="BI115" s="312"/>
      <c r="BJ115" s="312"/>
      <c r="BK115" s="324"/>
      <c r="BL115" s="312"/>
      <c r="BM115" s="312"/>
      <c r="BN115" s="312"/>
      <c r="BO115" s="324"/>
      <c r="BP115" s="538"/>
      <c r="BQ115" s="526"/>
      <c r="BR115" s="526"/>
      <c r="BS115" s="524"/>
      <c r="BT115" s="524"/>
      <c r="BU115" s="524"/>
      <c r="BV115" s="526"/>
      <c r="BW115" s="526"/>
      <c r="BX115" s="526"/>
      <c r="BY115" s="526"/>
      <c r="BZ115" s="526"/>
      <c r="CA115" s="527"/>
    </row>
    <row r="116" spans="1:79" ht="84.75" customHeight="1">
      <c r="A116" s="384"/>
      <c r="B116" s="541">
        <v>56</v>
      </c>
      <c r="C116" s="542" t="s">
        <v>81</v>
      </c>
      <c r="D116" s="542" t="s">
        <v>82</v>
      </c>
      <c r="E116" s="532" t="s">
        <v>153</v>
      </c>
      <c r="F116" s="532" t="s">
        <v>178</v>
      </c>
      <c r="G116" s="558" t="s">
        <v>252</v>
      </c>
      <c r="H116" s="532" t="s">
        <v>284</v>
      </c>
      <c r="I116" s="530" t="s">
        <v>282</v>
      </c>
      <c r="J116" s="532" t="s">
        <v>243</v>
      </c>
      <c r="K116" s="530" t="s">
        <v>89</v>
      </c>
      <c r="L116" s="534">
        <v>44075</v>
      </c>
      <c r="M116" s="536">
        <v>44196</v>
      </c>
      <c r="N116" s="414" t="s">
        <v>90</v>
      </c>
      <c r="O116" s="375">
        <v>8.3333333333333332E-3</v>
      </c>
      <c r="P116" s="442">
        <f t="shared" si="1"/>
        <v>1</v>
      </c>
      <c r="Q116" s="474"/>
      <c r="R116" s="319"/>
      <c r="S116" s="319"/>
      <c r="T116" s="475"/>
      <c r="U116" s="319"/>
      <c r="V116" s="319"/>
      <c r="W116" s="319"/>
      <c r="X116" s="476"/>
      <c r="Y116" s="474"/>
      <c r="Z116" s="319"/>
      <c r="AA116" s="319"/>
      <c r="AB116" s="475"/>
      <c r="AC116" s="319"/>
      <c r="AD116" s="320"/>
      <c r="AE116" s="320"/>
      <c r="AF116" s="322"/>
      <c r="AG116" s="477"/>
      <c r="AH116" s="321"/>
      <c r="AI116" s="321"/>
      <c r="AJ116" s="478"/>
      <c r="AK116" s="319"/>
      <c r="AL116" s="320"/>
      <c r="AM116" s="320"/>
      <c r="AN116" s="322"/>
      <c r="AO116" s="477"/>
      <c r="AP116" s="321"/>
      <c r="AQ116" s="321"/>
      <c r="AR116" s="478"/>
      <c r="AS116" s="319"/>
      <c r="AT116" s="320"/>
      <c r="AU116" s="320"/>
      <c r="AV116" s="320"/>
      <c r="AW116" s="321"/>
      <c r="AX116" s="321"/>
      <c r="AY116" s="321"/>
      <c r="AZ116" s="321"/>
      <c r="BA116" s="320"/>
      <c r="BB116" s="320"/>
      <c r="BC116" s="320"/>
      <c r="BD116" s="320"/>
      <c r="BE116" s="321"/>
      <c r="BF116" s="321"/>
      <c r="BG116" s="321"/>
      <c r="BH116" s="321"/>
      <c r="BI116" s="320"/>
      <c r="BJ116" s="320"/>
      <c r="BK116" s="322"/>
      <c r="BL116" s="308">
        <v>1</v>
      </c>
      <c r="BM116" s="308"/>
      <c r="BN116" s="308"/>
      <c r="BO116" s="461"/>
      <c r="BP116" s="538"/>
      <c r="BQ116" s="526"/>
      <c r="BR116" s="526"/>
      <c r="BS116" s="524"/>
      <c r="BT116" s="524"/>
      <c r="BU116" s="524"/>
      <c r="BV116" s="526"/>
      <c r="BW116" s="526"/>
      <c r="BX116" s="526"/>
      <c r="BY116" s="526"/>
      <c r="BZ116" s="526"/>
      <c r="CA116" s="527"/>
    </row>
    <row r="117" spans="1:79" ht="84.75" customHeight="1" thickBot="1">
      <c r="A117" s="384"/>
      <c r="B117" s="919"/>
      <c r="C117" s="542"/>
      <c r="D117" s="542"/>
      <c r="E117" s="532"/>
      <c r="F117" s="532"/>
      <c r="G117" s="558"/>
      <c r="H117" s="532"/>
      <c r="I117" s="530"/>
      <c r="J117" s="532"/>
      <c r="K117" s="530"/>
      <c r="L117" s="534"/>
      <c r="M117" s="536"/>
      <c r="N117" s="414" t="s">
        <v>92</v>
      </c>
      <c r="O117" s="332">
        <f>P117*O116</f>
        <v>0</v>
      </c>
      <c r="P117" s="442">
        <f t="shared" si="1"/>
        <v>0</v>
      </c>
      <c r="Q117" s="479"/>
      <c r="R117" s="323"/>
      <c r="S117" s="323"/>
      <c r="T117" s="480"/>
      <c r="U117" s="323"/>
      <c r="V117" s="323"/>
      <c r="W117" s="323"/>
      <c r="X117" s="481"/>
      <c r="Y117" s="479"/>
      <c r="Z117" s="323"/>
      <c r="AA117" s="323"/>
      <c r="AB117" s="480"/>
      <c r="AC117" s="323"/>
      <c r="AD117" s="312"/>
      <c r="AE117" s="312"/>
      <c r="AF117" s="324"/>
      <c r="AG117" s="479"/>
      <c r="AH117" s="312"/>
      <c r="AI117" s="312"/>
      <c r="AJ117" s="482"/>
      <c r="AK117" s="323"/>
      <c r="AL117" s="312"/>
      <c r="AM117" s="312"/>
      <c r="AN117" s="324"/>
      <c r="AO117" s="479"/>
      <c r="AP117" s="312"/>
      <c r="AQ117" s="312"/>
      <c r="AR117" s="482"/>
      <c r="AS117" s="323"/>
      <c r="AT117" s="312"/>
      <c r="AU117" s="312"/>
      <c r="AV117" s="312"/>
      <c r="AW117" s="312"/>
      <c r="AX117" s="312"/>
      <c r="AY117" s="312"/>
      <c r="AZ117" s="312"/>
      <c r="BA117" s="312"/>
      <c r="BB117" s="312"/>
      <c r="BC117" s="312"/>
      <c r="BD117" s="312"/>
      <c r="BE117" s="312"/>
      <c r="BF117" s="312"/>
      <c r="BG117" s="312"/>
      <c r="BH117" s="312"/>
      <c r="BI117" s="312"/>
      <c r="BJ117" s="312"/>
      <c r="BK117" s="324"/>
      <c r="BL117" s="312"/>
      <c r="BM117" s="312"/>
      <c r="BN117" s="312"/>
      <c r="BO117" s="324"/>
      <c r="BP117" s="538"/>
      <c r="BQ117" s="526"/>
      <c r="BR117" s="526"/>
      <c r="BS117" s="524"/>
      <c r="BT117" s="524"/>
      <c r="BU117" s="524"/>
      <c r="BV117" s="526"/>
      <c r="BW117" s="526"/>
      <c r="BX117" s="526"/>
      <c r="BY117" s="526"/>
      <c r="BZ117" s="526"/>
      <c r="CA117" s="527"/>
    </row>
    <row r="118" spans="1:79" ht="84.75" customHeight="1">
      <c r="A118" s="384"/>
      <c r="B118" s="541">
        <v>57</v>
      </c>
      <c r="C118" s="542" t="s">
        <v>81</v>
      </c>
      <c r="D118" s="542" t="s">
        <v>82</v>
      </c>
      <c r="E118" s="532" t="s">
        <v>153</v>
      </c>
      <c r="F118" s="532" t="s">
        <v>178</v>
      </c>
      <c r="G118" s="558" t="s">
        <v>252</v>
      </c>
      <c r="H118" s="532" t="s">
        <v>285</v>
      </c>
      <c r="I118" s="530" t="s">
        <v>286</v>
      </c>
      <c r="J118" s="532" t="s">
        <v>243</v>
      </c>
      <c r="K118" s="530" t="s">
        <v>89</v>
      </c>
      <c r="L118" s="534">
        <v>44075</v>
      </c>
      <c r="M118" s="536">
        <v>44196</v>
      </c>
      <c r="N118" s="414" t="s">
        <v>90</v>
      </c>
      <c r="O118" s="375">
        <v>8.3333333333333332E-3</v>
      </c>
      <c r="P118" s="442">
        <f t="shared" si="1"/>
        <v>1</v>
      </c>
      <c r="Q118" s="474"/>
      <c r="R118" s="319"/>
      <c r="S118" s="319"/>
      <c r="T118" s="475"/>
      <c r="U118" s="319"/>
      <c r="V118" s="319"/>
      <c r="W118" s="319"/>
      <c r="X118" s="476"/>
      <c r="Y118" s="474"/>
      <c r="Z118" s="319"/>
      <c r="AA118" s="319"/>
      <c r="AB118" s="475"/>
      <c r="AC118" s="319"/>
      <c r="AD118" s="320"/>
      <c r="AE118" s="320"/>
      <c r="AF118" s="322"/>
      <c r="AG118" s="477"/>
      <c r="AH118" s="321"/>
      <c r="AI118" s="321"/>
      <c r="AJ118" s="478"/>
      <c r="AK118" s="319"/>
      <c r="AL118" s="320"/>
      <c r="AM118" s="320"/>
      <c r="AN118" s="322"/>
      <c r="AO118" s="477"/>
      <c r="AP118" s="321"/>
      <c r="AQ118" s="321"/>
      <c r="AR118" s="478"/>
      <c r="AS118" s="319"/>
      <c r="AT118" s="320"/>
      <c r="AU118" s="320"/>
      <c r="AV118" s="320"/>
      <c r="AW118" s="321"/>
      <c r="AX118" s="321"/>
      <c r="AY118" s="321"/>
      <c r="AZ118" s="321"/>
      <c r="BA118" s="320">
        <v>0.5</v>
      </c>
      <c r="BB118" s="320"/>
      <c r="BC118" s="320"/>
      <c r="BD118" s="320"/>
      <c r="BE118" s="321"/>
      <c r="BF118" s="321"/>
      <c r="BG118" s="321"/>
      <c r="BH118" s="321"/>
      <c r="BI118" s="320"/>
      <c r="BJ118" s="320"/>
      <c r="BK118" s="322"/>
      <c r="BL118" s="308">
        <v>0.5</v>
      </c>
      <c r="BM118" s="308"/>
      <c r="BN118" s="308"/>
      <c r="BO118" s="461"/>
      <c r="BP118" s="538"/>
      <c r="BQ118" s="526"/>
      <c r="BR118" s="526"/>
      <c r="BS118" s="524"/>
      <c r="BT118" s="524"/>
      <c r="BU118" s="524"/>
      <c r="BV118" s="526"/>
      <c r="BW118" s="526"/>
      <c r="BX118" s="526"/>
      <c r="BY118" s="526"/>
      <c r="BZ118" s="526"/>
      <c r="CA118" s="527"/>
    </row>
    <row r="119" spans="1:79" ht="84.75" customHeight="1" thickBot="1">
      <c r="A119" s="384"/>
      <c r="B119" s="919"/>
      <c r="C119" s="542"/>
      <c r="D119" s="542"/>
      <c r="E119" s="532"/>
      <c r="F119" s="532"/>
      <c r="G119" s="558"/>
      <c r="H119" s="532"/>
      <c r="I119" s="530"/>
      <c r="J119" s="532"/>
      <c r="K119" s="530"/>
      <c r="L119" s="534"/>
      <c r="M119" s="536"/>
      <c r="N119" s="414" t="s">
        <v>92</v>
      </c>
      <c r="O119" s="332">
        <f>P119*O118</f>
        <v>0</v>
      </c>
      <c r="P119" s="442">
        <f t="shared" si="1"/>
        <v>0</v>
      </c>
      <c r="Q119" s="479"/>
      <c r="R119" s="323"/>
      <c r="S119" s="323"/>
      <c r="T119" s="480"/>
      <c r="U119" s="323"/>
      <c r="V119" s="323"/>
      <c r="W119" s="323"/>
      <c r="X119" s="481"/>
      <c r="Y119" s="479"/>
      <c r="Z119" s="323"/>
      <c r="AA119" s="323"/>
      <c r="AB119" s="480"/>
      <c r="AC119" s="323"/>
      <c r="AD119" s="312"/>
      <c r="AE119" s="312"/>
      <c r="AF119" s="324"/>
      <c r="AG119" s="479"/>
      <c r="AH119" s="312"/>
      <c r="AI119" s="312"/>
      <c r="AJ119" s="482"/>
      <c r="AK119" s="323"/>
      <c r="AL119" s="312"/>
      <c r="AM119" s="312"/>
      <c r="AN119" s="324"/>
      <c r="AO119" s="479"/>
      <c r="AP119" s="312"/>
      <c r="AQ119" s="312"/>
      <c r="AR119" s="482"/>
      <c r="AS119" s="323"/>
      <c r="AT119" s="312"/>
      <c r="AU119" s="312"/>
      <c r="AV119" s="312"/>
      <c r="AW119" s="312"/>
      <c r="AX119" s="312"/>
      <c r="AY119" s="312"/>
      <c r="AZ119" s="312"/>
      <c r="BA119" s="312"/>
      <c r="BB119" s="312"/>
      <c r="BC119" s="312"/>
      <c r="BD119" s="312"/>
      <c r="BE119" s="312"/>
      <c r="BF119" s="312"/>
      <c r="BG119" s="312"/>
      <c r="BH119" s="312"/>
      <c r="BI119" s="312"/>
      <c r="BJ119" s="312"/>
      <c r="BK119" s="324"/>
      <c r="BL119" s="312"/>
      <c r="BM119" s="312"/>
      <c r="BN119" s="312"/>
      <c r="BO119" s="324"/>
      <c r="BP119" s="538"/>
      <c r="BQ119" s="526"/>
      <c r="BR119" s="526"/>
      <c r="BS119" s="524"/>
      <c r="BT119" s="524"/>
      <c r="BU119" s="524"/>
      <c r="BV119" s="526"/>
      <c r="BW119" s="526"/>
      <c r="BX119" s="526"/>
      <c r="BY119" s="526"/>
      <c r="BZ119" s="526"/>
      <c r="CA119" s="527"/>
    </row>
    <row r="120" spans="1:79" ht="84.75" customHeight="1">
      <c r="A120" s="384"/>
      <c r="B120" s="541">
        <v>58</v>
      </c>
      <c r="C120" s="542" t="s">
        <v>81</v>
      </c>
      <c r="D120" s="542" t="s">
        <v>82</v>
      </c>
      <c r="E120" s="532" t="s">
        <v>153</v>
      </c>
      <c r="F120" s="532" t="s">
        <v>178</v>
      </c>
      <c r="G120" s="558" t="s">
        <v>252</v>
      </c>
      <c r="H120" s="532" t="s">
        <v>287</v>
      </c>
      <c r="I120" s="530" t="s">
        <v>288</v>
      </c>
      <c r="J120" s="532" t="s">
        <v>243</v>
      </c>
      <c r="K120" s="530" t="s">
        <v>89</v>
      </c>
      <c r="L120" s="534">
        <v>43862</v>
      </c>
      <c r="M120" s="536">
        <v>44196</v>
      </c>
      <c r="N120" s="414" t="s">
        <v>90</v>
      </c>
      <c r="O120" s="375">
        <v>8.3333333333333332E-3</v>
      </c>
      <c r="P120" s="442">
        <f t="shared" si="1"/>
        <v>1</v>
      </c>
      <c r="Q120" s="474"/>
      <c r="R120" s="319"/>
      <c r="S120" s="319"/>
      <c r="T120" s="475"/>
      <c r="U120" s="319"/>
      <c r="V120" s="319"/>
      <c r="W120" s="319"/>
      <c r="X120" s="476"/>
      <c r="Y120" s="474"/>
      <c r="Z120" s="319"/>
      <c r="AA120" s="319"/>
      <c r="AB120" s="475"/>
      <c r="AC120" s="319"/>
      <c r="AD120" s="320"/>
      <c r="AE120" s="320"/>
      <c r="AF120" s="322"/>
      <c r="AG120" s="477"/>
      <c r="AH120" s="321"/>
      <c r="AI120" s="321"/>
      <c r="AJ120" s="478"/>
      <c r="AK120" s="319"/>
      <c r="AL120" s="320"/>
      <c r="AM120" s="320"/>
      <c r="AN120" s="322"/>
      <c r="AO120" s="477">
        <v>0.33</v>
      </c>
      <c r="AP120" s="321"/>
      <c r="AQ120" s="321"/>
      <c r="AR120" s="478"/>
      <c r="AS120" s="319"/>
      <c r="AT120" s="320"/>
      <c r="AU120" s="320"/>
      <c r="AV120" s="320"/>
      <c r="AW120" s="321"/>
      <c r="AX120" s="321"/>
      <c r="AY120" s="321"/>
      <c r="AZ120" s="321"/>
      <c r="BA120" s="320">
        <v>0.33</v>
      </c>
      <c r="BB120" s="320"/>
      <c r="BC120" s="320"/>
      <c r="BD120" s="320"/>
      <c r="BE120" s="321"/>
      <c r="BF120" s="321"/>
      <c r="BG120" s="321"/>
      <c r="BH120" s="321"/>
      <c r="BI120" s="320"/>
      <c r="BJ120" s="320"/>
      <c r="BK120" s="322"/>
      <c r="BL120" s="308">
        <v>0.34</v>
      </c>
      <c r="BM120" s="308"/>
      <c r="BN120" s="308"/>
      <c r="BO120" s="461"/>
      <c r="BP120" s="538"/>
      <c r="BQ120" s="526"/>
      <c r="BR120" s="526"/>
      <c r="BS120" s="524"/>
      <c r="BT120" s="524"/>
      <c r="BU120" s="524"/>
      <c r="BV120" s="526"/>
      <c r="BW120" s="526"/>
      <c r="BX120" s="526"/>
      <c r="BY120" s="526"/>
      <c r="BZ120" s="526"/>
      <c r="CA120" s="527"/>
    </row>
    <row r="121" spans="1:79" ht="84.75" customHeight="1" thickBot="1">
      <c r="A121" s="384"/>
      <c r="B121" s="919"/>
      <c r="C121" s="542"/>
      <c r="D121" s="542"/>
      <c r="E121" s="532"/>
      <c r="F121" s="532"/>
      <c r="G121" s="558"/>
      <c r="H121" s="532"/>
      <c r="I121" s="530"/>
      <c r="J121" s="532"/>
      <c r="K121" s="530"/>
      <c r="L121" s="534"/>
      <c r="M121" s="536"/>
      <c r="N121" s="414" t="s">
        <v>92</v>
      </c>
      <c r="O121" s="332">
        <f>P121*O120</f>
        <v>0</v>
      </c>
      <c r="P121" s="442">
        <f t="shared" si="1"/>
        <v>0</v>
      </c>
      <c r="Q121" s="479"/>
      <c r="R121" s="323"/>
      <c r="S121" s="323"/>
      <c r="T121" s="480"/>
      <c r="U121" s="323"/>
      <c r="V121" s="323"/>
      <c r="W121" s="323"/>
      <c r="X121" s="481"/>
      <c r="Y121" s="479"/>
      <c r="Z121" s="323"/>
      <c r="AA121" s="323"/>
      <c r="AB121" s="480"/>
      <c r="AC121" s="323"/>
      <c r="AD121" s="312"/>
      <c r="AE121" s="312"/>
      <c r="AF121" s="324"/>
      <c r="AG121" s="479"/>
      <c r="AH121" s="312"/>
      <c r="AI121" s="312"/>
      <c r="AJ121" s="482"/>
      <c r="AK121" s="323"/>
      <c r="AL121" s="312"/>
      <c r="AM121" s="312"/>
      <c r="AN121" s="324"/>
      <c r="AO121" s="479"/>
      <c r="AP121" s="312"/>
      <c r="AQ121" s="312"/>
      <c r="AR121" s="482"/>
      <c r="AS121" s="323"/>
      <c r="AT121" s="312"/>
      <c r="AU121" s="312"/>
      <c r="AV121" s="312"/>
      <c r="AW121" s="312"/>
      <c r="AX121" s="312"/>
      <c r="AY121" s="312"/>
      <c r="AZ121" s="312"/>
      <c r="BA121" s="312"/>
      <c r="BB121" s="312"/>
      <c r="BC121" s="312"/>
      <c r="BD121" s="312"/>
      <c r="BE121" s="312"/>
      <c r="BF121" s="312"/>
      <c r="BG121" s="312"/>
      <c r="BH121" s="312"/>
      <c r="BI121" s="312"/>
      <c r="BJ121" s="312"/>
      <c r="BK121" s="324"/>
      <c r="BL121" s="312"/>
      <c r="BM121" s="312"/>
      <c r="BN121" s="312"/>
      <c r="BO121" s="324"/>
      <c r="BP121" s="538"/>
      <c r="BQ121" s="526"/>
      <c r="BR121" s="526"/>
      <c r="BS121" s="524"/>
      <c r="BT121" s="524"/>
      <c r="BU121" s="524"/>
      <c r="BV121" s="526"/>
      <c r="BW121" s="526"/>
      <c r="BX121" s="526"/>
      <c r="BY121" s="526"/>
      <c r="BZ121" s="526"/>
      <c r="CA121" s="527"/>
    </row>
    <row r="122" spans="1:79" ht="84.75" customHeight="1">
      <c r="A122" s="384"/>
      <c r="B122" s="541">
        <v>59</v>
      </c>
      <c r="C122" s="542" t="s">
        <v>81</v>
      </c>
      <c r="D122" s="542" t="s">
        <v>82</v>
      </c>
      <c r="E122" s="532" t="s">
        <v>153</v>
      </c>
      <c r="F122" s="532" t="s">
        <v>178</v>
      </c>
      <c r="G122" s="558" t="s">
        <v>252</v>
      </c>
      <c r="H122" s="532" t="s">
        <v>289</v>
      </c>
      <c r="I122" s="530" t="s">
        <v>290</v>
      </c>
      <c r="J122" s="532" t="s">
        <v>243</v>
      </c>
      <c r="K122" s="530" t="s">
        <v>89</v>
      </c>
      <c r="L122" s="534">
        <v>43891</v>
      </c>
      <c r="M122" s="536">
        <v>44012</v>
      </c>
      <c r="N122" s="414" t="s">
        <v>90</v>
      </c>
      <c r="O122" s="375">
        <v>8.3333333333333332E-3</v>
      </c>
      <c r="P122" s="442">
        <f t="shared" si="1"/>
        <v>1</v>
      </c>
      <c r="Q122" s="474"/>
      <c r="R122" s="319"/>
      <c r="S122" s="319"/>
      <c r="T122" s="475"/>
      <c r="U122" s="319"/>
      <c r="V122" s="319"/>
      <c r="W122" s="319"/>
      <c r="X122" s="476"/>
      <c r="Y122" s="474"/>
      <c r="Z122" s="319"/>
      <c r="AA122" s="319"/>
      <c r="AB122" s="475"/>
      <c r="AC122" s="319"/>
      <c r="AD122" s="320"/>
      <c r="AE122" s="320"/>
      <c r="AF122" s="322"/>
      <c r="AG122" s="477"/>
      <c r="AH122" s="321"/>
      <c r="AI122" s="321"/>
      <c r="AJ122" s="478"/>
      <c r="AK122" s="319"/>
      <c r="AL122" s="320"/>
      <c r="AM122" s="320"/>
      <c r="AN122" s="322"/>
      <c r="AO122" s="477">
        <v>1</v>
      </c>
      <c r="AP122" s="321"/>
      <c r="AQ122" s="321"/>
      <c r="AR122" s="478"/>
      <c r="AS122" s="319"/>
      <c r="AT122" s="320"/>
      <c r="AU122" s="320"/>
      <c r="AV122" s="320"/>
      <c r="AW122" s="321"/>
      <c r="AX122" s="321"/>
      <c r="AY122" s="321"/>
      <c r="AZ122" s="321"/>
      <c r="BA122" s="320"/>
      <c r="BB122" s="320"/>
      <c r="BC122" s="320"/>
      <c r="BD122" s="320"/>
      <c r="BE122" s="321"/>
      <c r="BF122" s="321"/>
      <c r="BG122" s="321"/>
      <c r="BH122" s="321"/>
      <c r="BI122" s="320"/>
      <c r="BJ122" s="320"/>
      <c r="BK122" s="322"/>
      <c r="BL122" s="308"/>
      <c r="BM122" s="308"/>
      <c r="BN122" s="308"/>
      <c r="BO122" s="461"/>
      <c r="BP122" s="538"/>
      <c r="BQ122" s="526"/>
      <c r="BR122" s="526"/>
      <c r="BS122" s="524" t="s">
        <v>291</v>
      </c>
      <c r="BT122" s="524"/>
      <c r="BU122" s="524"/>
      <c r="BV122" s="526"/>
      <c r="BW122" s="526"/>
      <c r="BX122" s="526"/>
      <c r="BY122" s="526"/>
      <c r="BZ122" s="526"/>
      <c r="CA122" s="527"/>
    </row>
    <row r="123" spans="1:79" ht="84.75" customHeight="1" thickBot="1">
      <c r="A123" s="384"/>
      <c r="B123" s="919"/>
      <c r="C123" s="542"/>
      <c r="D123" s="542"/>
      <c r="E123" s="532"/>
      <c r="F123" s="532"/>
      <c r="G123" s="558"/>
      <c r="H123" s="532"/>
      <c r="I123" s="530"/>
      <c r="J123" s="532"/>
      <c r="K123" s="530"/>
      <c r="L123" s="534"/>
      <c r="M123" s="536"/>
      <c r="N123" s="414" t="s">
        <v>92</v>
      </c>
      <c r="O123" s="332">
        <f>P123*O122</f>
        <v>8.3333333333333332E-3</v>
      </c>
      <c r="P123" s="442">
        <f t="shared" si="1"/>
        <v>1</v>
      </c>
      <c r="Q123" s="479"/>
      <c r="R123" s="323"/>
      <c r="S123" s="323"/>
      <c r="T123" s="480"/>
      <c r="U123" s="323"/>
      <c r="V123" s="323"/>
      <c r="W123" s="323"/>
      <c r="X123" s="481"/>
      <c r="Y123" s="479"/>
      <c r="Z123" s="323"/>
      <c r="AA123" s="323"/>
      <c r="AB123" s="480"/>
      <c r="AC123" s="323"/>
      <c r="AD123" s="312"/>
      <c r="AE123" s="312"/>
      <c r="AF123" s="324"/>
      <c r="AG123" s="479"/>
      <c r="AH123" s="312"/>
      <c r="AI123" s="312"/>
      <c r="AJ123" s="482"/>
      <c r="AK123" s="323"/>
      <c r="AL123" s="312"/>
      <c r="AM123" s="312"/>
      <c r="AN123" s="324"/>
      <c r="AO123" s="479">
        <v>1</v>
      </c>
      <c r="AP123" s="312"/>
      <c r="AQ123" s="312"/>
      <c r="AR123" s="482"/>
      <c r="AS123" s="323"/>
      <c r="AT123" s="312"/>
      <c r="AU123" s="312"/>
      <c r="AV123" s="312"/>
      <c r="AW123" s="312"/>
      <c r="AX123" s="312"/>
      <c r="AY123" s="312"/>
      <c r="AZ123" s="312"/>
      <c r="BA123" s="312"/>
      <c r="BB123" s="312"/>
      <c r="BC123" s="312"/>
      <c r="BD123" s="312"/>
      <c r="BE123" s="312"/>
      <c r="BF123" s="312"/>
      <c r="BG123" s="312"/>
      <c r="BH123" s="312"/>
      <c r="BI123" s="312"/>
      <c r="BJ123" s="312"/>
      <c r="BK123" s="324"/>
      <c r="BL123" s="312"/>
      <c r="BM123" s="312"/>
      <c r="BN123" s="312"/>
      <c r="BO123" s="324"/>
      <c r="BP123" s="538"/>
      <c r="BQ123" s="526"/>
      <c r="BR123" s="526"/>
      <c r="BS123" s="524"/>
      <c r="BT123" s="524"/>
      <c r="BU123" s="524"/>
      <c r="BV123" s="526"/>
      <c r="BW123" s="526"/>
      <c r="BX123" s="526"/>
      <c r="BY123" s="526"/>
      <c r="BZ123" s="526"/>
      <c r="CA123" s="527"/>
    </row>
    <row r="124" spans="1:79" ht="84.75" customHeight="1">
      <c r="A124" s="384"/>
      <c r="B124" s="541">
        <v>60</v>
      </c>
      <c r="C124" s="542" t="s">
        <v>81</v>
      </c>
      <c r="D124" s="542" t="s">
        <v>82</v>
      </c>
      <c r="E124" s="532" t="s">
        <v>153</v>
      </c>
      <c r="F124" s="532" t="s">
        <v>178</v>
      </c>
      <c r="G124" s="558" t="s">
        <v>252</v>
      </c>
      <c r="H124" s="532" t="s">
        <v>289</v>
      </c>
      <c r="I124" s="530" t="s">
        <v>292</v>
      </c>
      <c r="J124" s="532" t="s">
        <v>243</v>
      </c>
      <c r="K124" s="530" t="s">
        <v>89</v>
      </c>
      <c r="L124" s="534">
        <v>44075</v>
      </c>
      <c r="M124" s="536">
        <v>44196</v>
      </c>
      <c r="N124" s="414" t="s">
        <v>90</v>
      </c>
      <c r="O124" s="375">
        <v>8.3333333333333332E-3</v>
      </c>
      <c r="P124" s="442">
        <f t="shared" si="1"/>
        <v>1</v>
      </c>
      <c r="Q124" s="474"/>
      <c r="R124" s="319"/>
      <c r="S124" s="319"/>
      <c r="T124" s="475"/>
      <c r="U124" s="319"/>
      <c r="V124" s="319"/>
      <c r="W124" s="319"/>
      <c r="X124" s="476"/>
      <c r="Y124" s="474"/>
      <c r="Z124" s="319"/>
      <c r="AA124" s="319"/>
      <c r="AB124" s="475"/>
      <c r="AC124" s="319"/>
      <c r="AD124" s="320"/>
      <c r="AE124" s="320"/>
      <c r="AF124" s="322"/>
      <c r="AG124" s="477"/>
      <c r="AH124" s="321"/>
      <c r="AI124" s="321"/>
      <c r="AJ124" s="478"/>
      <c r="AK124" s="319"/>
      <c r="AL124" s="320"/>
      <c r="AM124" s="320"/>
      <c r="AN124" s="322"/>
      <c r="AO124" s="477"/>
      <c r="AP124" s="321"/>
      <c r="AQ124" s="321"/>
      <c r="AR124" s="478"/>
      <c r="AS124" s="319"/>
      <c r="AT124" s="320"/>
      <c r="AU124" s="320"/>
      <c r="AV124" s="320"/>
      <c r="AW124" s="321"/>
      <c r="AX124" s="321"/>
      <c r="AY124" s="321"/>
      <c r="AZ124" s="321"/>
      <c r="BA124" s="320"/>
      <c r="BB124" s="320"/>
      <c r="BC124" s="320"/>
      <c r="BD124" s="320"/>
      <c r="BE124" s="321"/>
      <c r="BF124" s="321"/>
      <c r="BG124" s="321"/>
      <c r="BH124" s="321"/>
      <c r="BI124" s="320"/>
      <c r="BJ124" s="320"/>
      <c r="BK124" s="322"/>
      <c r="BL124" s="308">
        <v>1</v>
      </c>
      <c r="BM124" s="308"/>
      <c r="BN124" s="308"/>
      <c r="BO124" s="461"/>
      <c r="BP124" s="538"/>
      <c r="BQ124" s="526"/>
      <c r="BR124" s="526"/>
      <c r="BS124" s="524"/>
      <c r="BT124" s="524"/>
      <c r="BU124" s="524"/>
      <c r="BV124" s="526"/>
      <c r="BW124" s="526"/>
      <c r="BX124" s="526"/>
      <c r="BY124" s="526"/>
      <c r="BZ124" s="526"/>
      <c r="CA124" s="527"/>
    </row>
    <row r="125" spans="1:79" ht="84.75" customHeight="1" thickBot="1">
      <c r="A125" s="384"/>
      <c r="B125" s="919"/>
      <c r="C125" s="542"/>
      <c r="D125" s="542"/>
      <c r="E125" s="532"/>
      <c r="F125" s="532"/>
      <c r="G125" s="558"/>
      <c r="H125" s="532"/>
      <c r="I125" s="530"/>
      <c r="J125" s="532"/>
      <c r="K125" s="530"/>
      <c r="L125" s="534"/>
      <c r="M125" s="536"/>
      <c r="N125" s="414" t="s">
        <v>92</v>
      </c>
      <c r="O125" s="332">
        <f>P125*O124</f>
        <v>0</v>
      </c>
      <c r="P125" s="442">
        <f t="shared" si="1"/>
        <v>0</v>
      </c>
      <c r="Q125" s="479"/>
      <c r="R125" s="323"/>
      <c r="S125" s="323"/>
      <c r="T125" s="480"/>
      <c r="U125" s="323"/>
      <c r="V125" s="323"/>
      <c r="W125" s="323"/>
      <c r="X125" s="481"/>
      <c r="Y125" s="479"/>
      <c r="Z125" s="323"/>
      <c r="AA125" s="323"/>
      <c r="AB125" s="480"/>
      <c r="AC125" s="323"/>
      <c r="AD125" s="312"/>
      <c r="AE125" s="312"/>
      <c r="AF125" s="324"/>
      <c r="AG125" s="479"/>
      <c r="AH125" s="312"/>
      <c r="AI125" s="312"/>
      <c r="AJ125" s="482"/>
      <c r="AK125" s="323"/>
      <c r="AL125" s="312"/>
      <c r="AM125" s="312"/>
      <c r="AN125" s="324"/>
      <c r="AO125" s="479"/>
      <c r="AP125" s="312"/>
      <c r="AQ125" s="312"/>
      <c r="AR125" s="482"/>
      <c r="AS125" s="323"/>
      <c r="AT125" s="312"/>
      <c r="AU125" s="312"/>
      <c r="AV125" s="312"/>
      <c r="AW125" s="312"/>
      <c r="AX125" s="312"/>
      <c r="AY125" s="312"/>
      <c r="AZ125" s="312"/>
      <c r="BA125" s="312"/>
      <c r="BB125" s="312"/>
      <c r="BC125" s="312"/>
      <c r="BD125" s="312"/>
      <c r="BE125" s="312"/>
      <c r="BF125" s="312"/>
      <c r="BG125" s="312"/>
      <c r="BH125" s="312"/>
      <c r="BI125" s="312"/>
      <c r="BJ125" s="312"/>
      <c r="BK125" s="324"/>
      <c r="BL125" s="312"/>
      <c r="BM125" s="312"/>
      <c r="BN125" s="312"/>
      <c r="BO125" s="324"/>
      <c r="BP125" s="538"/>
      <c r="BQ125" s="526"/>
      <c r="BR125" s="526"/>
      <c r="BS125" s="524"/>
      <c r="BT125" s="524"/>
      <c r="BU125" s="524"/>
      <c r="BV125" s="526"/>
      <c r="BW125" s="526"/>
      <c r="BX125" s="526"/>
      <c r="BY125" s="526"/>
      <c r="BZ125" s="526"/>
      <c r="CA125" s="527"/>
    </row>
    <row r="126" spans="1:79" ht="84.75" customHeight="1">
      <c r="A126" s="384"/>
      <c r="B126" s="541">
        <v>61</v>
      </c>
      <c r="C126" s="542" t="s">
        <v>110</v>
      </c>
      <c r="D126" s="542" t="s">
        <v>111</v>
      </c>
      <c r="E126" s="532" t="s">
        <v>123</v>
      </c>
      <c r="F126" s="532" t="s">
        <v>130</v>
      </c>
      <c r="G126" s="558" t="s">
        <v>252</v>
      </c>
      <c r="H126" s="532" t="s">
        <v>293</v>
      </c>
      <c r="I126" s="530" t="s">
        <v>294</v>
      </c>
      <c r="J126" s="532" t="s">
        <v>201</v>
      </c>
      <c r="K126" s="530" t="s">
        <v>89</v>
      </c>
      <c r="L126" s="534">
        <v>43831</v>
      </c>
      <c r="M126" s="536">
        <v>43861</v>
      </c>
      <c r="N126" s="414" t="s">
        <v>90</v>
      </c>
      <c r="O126" s="375">
        <v>8.3333333333333332E-3</v>
      </c>
      <c r="P126" s="442">
        <f t="shared" si="1"/>
        <v>1</v>
      </c>
      <c r="Q126" s="474"/>
      <c r="R126" s="319"/>
      <c r="S126" s="319"/>
      <c r="T126" s="475"/>
      <c r="U126" s="319"/>
      <c r="V126" s="319"/>
      <c r="W126" s="319"/>
      <c r="X126" s="476"/>
      <c r="Y126" s="474"/>
      <c r="Z126" s="319"/>
      <c r="AA126" s="319"/>
      <c r="AB126" s="475"/>
      <c r="AC126" s="319">
        <v>1</v>
      </c>
      <c r="AD126" s="320"/>
      <c r="AE126" s="320"/>
      <c r="AF126" s="322"/>
      <c r="AG126" s="477"/>
      <c r="AH126" s="321"/>
      <c r="AI126" s="321"/>
      <c r="AJ126" s="478"/>
      <c r="AK126" s="319"/>
      <c r="AL126" s="320"/>
      <c r="AM126" s="320"/>
      <c r="AN126" s="322"/>
      <c r="AO126" s="477"/>
      <c r="AP126" s="321"/>
      <c r="AQ126" s="321"/>
      <c r="AR126" s="478"/>
      <c r="AS126" s="319"/>
      <c r="AT126" s="320"/>
      <c r="AU126" s="320"/>
      <c r="AV126" s="320"/>
      <c r="AW126" s="321"/>
      <c r="AX126" s="321"/>
      <c r="AY126" s="321"/>
      <c r="AZ126" s="321"/>
      <c r="BA126" s="320"/>
      <c r="BB126" s="320"/>
      <c r="BC126" s="320"/>
      <c r="BD126" s="320"/>
      <c r="BE126" s="321"/>
      <c r="BF126" s="321"/>
      <c r="BG126" s="321"/>
      <c r="BH126" s="321"/>
      <c r="BI126" s="320"/>
      <c r="BJ126" s="320"/>
      <c r="BK126" s="322"/>
      <c r="BL126" s="308"/>
      <c r="BM126" s="308"/>
      <c r="BN126" s="308"/>
      <c r="BO126" s="461"/>
      <c r="BP126" s="538"/>
      <c r="BQ126" s="526"/>
      <c r="BR126" s="526"/>
      <c r="BS126" s="524"/>
      <c r="BT126" s="524"/>
      <c r="BU126" s="524"/>
      <c r="BV126" s="526"/>
      <c r="BW126" s="526"/>
      <c r="BX126" s="526"/>
      <c r="BY126" s="526"/>
      <c r="BZ126" s="526"/>
      <c r="CA126" s="527"/>
    </row>
    <row r="127" spans="1:79" ht="84.75" customHeight="1" thickBot="1">
      <c r="A127" s="384"/>
      <c r="B127" s="919"/>
      <c r="C127" s="542"/>
      <c r="D127" s="542"/>
      <c r="E127" s="532"/>
      <c r="F127" s="532"/>
      <c r="G127" s="558"/>
      <c r="H127" s="532"/>
      <c r="I127" s="530"/>
      <c r="J127" s="532"/>
      <c r="K127" s="530"/>
      <c r="L127" s="534"/>
      <c r="M127" s="536"/>
      <c r="N127" s="414" t="s">
        <v>92</v>
      </c>
      <c r="O127" s="332">
        <f>P127*O126</f>
        <v>8.3333333333333332E-3</v>
      </c>
      <c r="P127" s="442">
        <f t="shared" si="1"/>
        <v>1</v>
      </c>
      <c r="Q127" s="479"/>
      <c r="R127" s="323"/>
      <c r="S127" s="323"/>
      <c r="T127" s="480"/>
      <c r="U127" s="323"/>
      <c r="V127" s="323"/>
      <c r="W127" s="323"/>
      <c r="X127" s="481"/>
      <c r="Y127" s="479"/>
      <c r="Z127" s="323"/>
      <c r="AA127" s="323"/>
      <c r="AB127" s="480"/>
      <c r="AC127" s="323">
        <v>1</v>
      </c>
      <c r="AD127" s="312"/>
      <c r="AE127" s="312"/>
      <c r="AF127" s="324"/>
      <c r="AG127" s="479"/>
      <c r="AH127" s="312"/>
      <c r="AI127" s="312"/>
      <c r="AJ127" s="482"/>
      <c r="AK127" s="323"/>
      <c r="AL127" s="312"/>
      <c r="AM127" s="312"/>
      <c r="AN127" s="324"/>
      <c r="AO127" s="479"/>
      <c r="AP127" s="312"/>
      <c r="AQ127" s="312"/>
      <c r="AR127" s="482"/>
      <c r="AS127" s="323"/>
      <c r="AT127" s="312"/>
      <c r="AU127" s="312"/>
      <c r="AV127" s="312"/>
      <c r="AW127" s="312"/>
      <c r="AX127" s="312"/>
      <c r="AY127" s="312"/>
      <c r="AZ127" s="312"/>
      <c r="BA127" s="312"/>
      <c r="BB127" s="312"/>
      <c r="BC127" s="312"/>
      <c r="BD127" s="312"/>
      <c r="BE127" s="312"/>
      <c r="BF127" s="312"/>
      <c r="BG127" s="312"/>
      <c r="BH127" s="312"/>
      <c r="BI127" s="312"/>
      <c r="BJ127" s="312"/>
      <c r="BK127" s="324"/>
      <c r="BL127" s="312"/>
      <c r="BM127" s="312"/>
      <c r="BN127" s="312"/>
      <c r="BO127" s="324"/>
      <c r="BP127" s="538"/>
      <c r="BQ127" s="526"/>
      <c r="BR127" s="526"/>
      <c r="BS127" s="524"/>
      <c r="BT127" s="524"/>
      <c r="BU127" s="524"/>
      <c r="BV127" s="526"/>
      <c r="BW127" s="526"/>
      <c r="BX127" s="526"/>
      <c r="BY127" s="526"/>
      <c r="BZ127" s="526"/>
      <c r="CA127" s="527"/>
    </row>
    <row r="128" spans="1:79" ht="84.75" customHeight="1">
      <c r="A128" s="384"/>
      <c r="B128" s="541">
        <v>62</v>
      </c>
      <c r="C128" s="542" t="s">
        <v>99</v>
      </c>
      <c r="D128" s="542" t="s">
        <v>100</v>
      </c>
      <c r="E128" s="532" t="s">
        <v>123</v>
      </c>
      <c r="F128" s="532" t="s">
        <v>130</v>
      </c>
      <c r="G128" s="558" t="s">
        <v>252</v>
      </c>
      <c r="H128" s="532" t="s">
        <v>295</v>
      </c>
      <c r="I128" s="530" t="s">
        <v>296</v>
      </c>
      <c r="J128" s="532" t="s">
        <v>201</v>
      </c>
      <c r="K128" s="530" t="s">
        <v>89</v>
      </c>
      <c r="L128" s="534">
        <v>43983</v>
      </c>
      <c r="M128" s="536">
        <v>44104</v>
      </c>
      <c r="N128" s="414" t="s">
        <v>90</v>
      </c>
      <c r="O128" s="375">
        <v>8.3333333333333332E-3</v>
      </c>
      <c r="P128" s="442">
        <f t="shared" si="1"/>
        <v>1</v>
      </c>
      <c r="Q128" s="474"/>
      <c r="R128" s="319"/>
      <c r="S128" s="319"/>
      <c r="T128" s="475"/>
      <c r="U128" s="319"/>
      <c r="V128" s="319"/>
      <c r="W128" s="319"/>
      <c r="X128" s="476"/>
      <c r="Y128" s="474"/>
      <c r="Z128" s="319"/>
      <c r="AA128" s="319"/>
      <c r="AB128" s="475"/>
      <c r="AC128" s="319"/>
      <c r="AD128" s="320"/>
      <c r="AE128" s="320"/>
      <c r="AF128" s="322"/>
      <c r="AG128" s="477"/>
      <c r="AH128" s="321"/>
      <c r="AI128" s="321"/>
      <c r="AJ128" s="478"/>
      <c r="AK128" s="319"/>
      <c r="AL128" s="320"/>
      <c r="AM128" s="320"/>
      <c r="AN128" s="322"/>
      <c r="AO128" s="477"/>
      <c r="AP128" s="321"/>
      <c r="AQ128" s="321"/>
      <c r="AR128" s="478"/>
      <c r="AS128" s="319"/>
      <c r="AT128" s="320"/>
      <c r="AU128" s="320"/>
      <c r="AV128" s="320"/>
      <c r="AW128" s="321"/>
      <c r="AX128" s="321"/>
      <c r="AY128" s="321"/>
      <c r="AZ128" s="321"/>
      <c r="BA128" s="320">
        <v>0.5</v>
      </c>
      <c r="BB128" s="320"/>
      <c r="BC128" s="320"/>
      <c r="BD128" s="320"/>
      <c r="BE128" s="321"/>
      <c r="BF128" s="321"/>
      <c r="BG128" s="321"/>
      <c r="BH128" s="321"/>
      <c r="BI128" s="320"/>
      <c r="BJ128" s="320"/>
      <c r="BK128" s="322"/>
      <c r="BL128" s="308">
        <v>0.5</v>
      </c>
      <c r="BM128" s="308"/>
      <c r="BN128" s="308"/>
      <c r="BO128" s="461"/>
      <c r="BP128" s="538"/>
      <c r="BQ128" s="526"/>
      <c r="BR128" s="526"/>
      <c r="BS128" s="524"/>
      <c r="BT128" s="524"/>
      <c r="BU128" s="524"/>
      <c r="BV128" s="526"/>
      <c r="BW128" s="526"/>
      <c r="BX128" s="526"/>
      <c r="BY128" s="526"/>
      <c r="BZ128" s="526"/>
      <c r="CA128" s="527"/>
    </row>
    <row r="129" spans="1:79" ht="84.75" customHeight="1" thickBot="1">
      <c r="A129" s="384"/>
      <c r="B129" s="919"/>
      <c r="C129" s="542"/>
      <c r="D129" s="542"/>
      <c r="E129" s="532"/>
      <c r="F129" s="532"/>
      <c r="G129" s="558"/>
      <c r="H129" s="532"/>
      <c r="I129" s="530"/>
      <c r="J129" s="532"/>
      <c r="K129" s="530"/>
      <c r="L129" s="534"/>
      <c r="M129" s="536"/>
      <c r="N129" s="414" t="s">
        <v>92</v>
      </c>
      <c r="O129" s="332">
        <f>P129*O128</f>
        <v>0</v>
      </c>
      <c r="P129" s="442">
        <f t="shared" si="1"/>
        <v>0</v>
      </c>
      <c r="Q129" s="479"/>
      <c r="R129" s="323"/>
      <c r="S129" s="323"/>
      <c r="T129" s="480"/>
      <c r="U129" s="323"/>
      <c r="V129" s="323"/>
      <c r="W129" s="323"/>
      <c r="X129" s="481"/>
      <c r="Y129" s="479"/>
      <c r="Z129" s="323"/>
      <c r="AA129" s="323"/>
      <c r="AB129" s="480"/>
      <c r="AC129" s="323"/>
      <c r="AD129" s="312"/>
      <c r="AE129" s="312"/>
      <c r="AF129" s="324"/>
      <c r="AG129" s="479"/>
      <c r="AH129" s="312"/>
      <c r="AI129" s="312"/>
      <c r="AJ129" s="482"/>
      <c r="AK129" s="323"/>
      <c r="AL129" s="312"/>
      <c r="AM129" s="312"/>
      <c r="AN129" s="324"/>
      <c r="AO129" s="479"/>
      <c r="AP129" s="312"/>
      <c r="AQ129" s="312"/>
      <c r="AR129" s="482"/>
      <c r="AS129" s="323"/>
      <c r="AT129" s="312"/>
      <c r="AU129" s="312"/>
      <c r="AV129" s="312"/>
      <c r="AW129" s="312"/>
      <c r="AX129" s="312"/>
      <c r="AY129" s="312"/>
      <c r="AZ129" s="312"/>
      <c r="BA129" s="312"/>
      <c r="BB129" s="312"/>
      <c r="BC129" s="312"/>
      <c r="BD129" s="312"/>
      <c r="BE129" s="312"/>
      <c r="BF129" s="312"/>
      <c r="BG129" s="312"/>
      <c r="BH129" s="312"/>
      <c r="BI129" s="312"/>
      <c r="BJ129" s="312"/>
      <c r="BK129" s="324"/>
      <c r="BL129" s="312"/>
      <c r="BM129" s="312"/>
      <c r="BN129" s="312"/>
      <c r="BO129" s="324"/>
      <c r="BP129" s="538"/>
      <c r="BQ129" s="526"/>
      <c r="BR129" s="526"/>
      <c r="BS129" s="524"/>
      <c r="BT129" s="524"/>
      <c r="BU129" s="524"/>
      <c r="BV129" s="526"/>
      <c r="BW129" s="526"/>
      <c r="BX129" s="526"/>
      <c r="BY129" s="526"/>
      <c r="BZ129" s="526"/>
      <c r="CA129" s="527"/>
    </row>
    <row r="130" spans="1:79" ht="84.75" customHeight="1">
      <c r="A130" s="384"/>
      <c r="B130" s="541">
        <v>63</v>
      </c>
      <c r="C130" s="542" t="s">
        <v>99</v>
      </c>
      <c r="D130" s="542" t="s">
        <v>100</v>
      </c>
      <c r="E130" s="532" t="s">
        <v>123</v>
      </c>
      <c r="F130" s="532" t="s">
        <v>130</v>
      </c>
      <c r="G130" s="558" t="s">
        <v>252</v>
      </c>
      <c r="H130" s="532" t="s">
        <v>297</v>
      </c>
      <c r="I130" s="530" t="s">
        <v>298</v>
      </c>
      <c r="J130" s="532" t="s">
        <v>201</v>
      </c>
      <c r="K130" s="530" t="s">
        <v>89</v>
      </c>
      <c r="L130" s="534">
        <v>44075</v>
      </c>
      <c r="M130" s="536">
        <v>44196</v>
      </c>
      <c r="N130" s="414" t="s">
        <v>90</v>
      </c>
      <c r="O130" s="375">
        <v>8.3333333333333332E-3</v>
      </c>
      <c r="P130" s="442">
        <f t="shared" si="1"/>
        <v>1</v>
      </c>
      <c r="Q130" s="474"/>
      <c r="R130" s="319"/>
      <c r="S130" s="319"/>
      <c r="T130" s="475"/>
      <c r="U130" s="319"/>
      <c r="V130" s="319"/>
      <c r="W130" s="319"/>
      <c r="X130" s="476"/>
      <c r="Y130" s="474"/>
      <c r="Z130" s="319"/>
      <c r="AA130" s="319"/>
      <c r="AB130" s="475"/>
      <c r="AC130" s="319"/>
      <c r="AD130" s="320"/>
      <c r="AE130" s="320"/>
      <c r="AF130" s="322"/>
      <c r="AG130" s="477"/>
      <c r="AH130" s="321"/>
      <c r="AI130" s="321"/>
      <c r="AJ130" s="478"/>
      <c r="AK130" s="319"/>
      <c r="AL130" s="320"/>
      <c r="AM130" s="320"/>
      <c r="AN130" s="322"/>
      <c r="AO130" s="477"/>
      <c r="AP130" s="321"/>
      <c r="AQ130" s="321"/>
      <c r="AR130" s="478"/>
      <c r="AS130" s="319"/>
      <c r="AT130" s="320"/>
      <c r="AU130" s="320"/>
      <c r="AV130" s="320"/>
      <c r="AW130" s="321"/>
      <c r="AX130" s="321"/>
      <c r="AY130" s="321"/>
      <c r="AZ130" s="321"/>
      <c r="BA130" s="320"/>
      <c r="BB130" s="320"/>
      <c r="BC130" s="320"/>
      <c r="BD130" s="320"/>
      <c r="BE130" s="321"/>
      <c r="BF130" s="321"/>
      <c r="BG130" s="321"/>
      <c r="BH130" s="321"/>
      <c r="BI130" s="320"/>
      <c r="BJ130" s="320"/>
      <c r="BK130" s="322"/>
      <c r="BL130" s="308">
        <v>1</v>
      </c>
      <c r="BM130" s="308"/>
      <c r="BN130" s="308"/>
      <c r="BO130" s="461"/>
      <c r="BP130" s="538"/>
      <c r="BQ130" s="526"/>
      <c r="BR130" s="526"/>
      <c r="BS130" s="524"/>
      <c r="BT130" s="524"/>
      <c r="BU130" s="524"/>
      <c r="BV130" s="526"/>
      <c r="BW130" s="526"/>
      <c r="BX130" s="526"/>
      <c r="BY130" s="526"/>
      <c r="BZ130" s="526"/>
      <c r="CA130" s="527"/>
    </row>
    <row r="131" spans="1:79" ht="84.75" customHeight="1" thickBot="1">
      <c r="A131" s="384"/>
      <c r="B131" s="919"/>
      <c r="C131" s="542"/>
      <c r="D131" s="542"/>
      <c r="E131" s="532"/>
      <c r="F131" s="532"/>
      <c r="G131" s="558"/>
      <c r="H131" s="532"/>
      <c r="I131" s="530"/>
      <c r="J131" s="532"/>
      <c r="K131" s="530"/>
      <c r="L131" s="534"/>
      <c r="M131" s="536"/>
      <c r="N131" s="414" t="s">
        <v>92</v>
      </c>
      <c r="O131" s="332">
        <f>P131*O130</f>
        <v>0</v>
      </c>
      <c r="P131" s="442">
        <f t="shared" si="1"/>
        <v>0</v>
      </c>
      <c r="Q131" s="479"/>
      <c r="R131" s="323"/>
      <c r="S131" s="323"/>
      <c r="T131" s="480"/>
      <c r="U131" s="323"/>
      <c r="V131" s="323"/>
      <c r="W131" s="323"/>
      <c r="X131" s="481"/>
      <c r="Y131" s="479"/>
      <c r="Z131" s="323"/>
      <c r="AA131" s="323"/>
      <c r="AB131" s="480"/>
      <c r="AC131" s="323"/>
      <c r="AD131" s="312"/>
      <c r="AE131" s="312"/>
      <c r="AF131" s="324"/>
      <c r="AG131" s="479"/>
      <c r="AH131" s="312"/>
      <c r="AI131" s="312"/>
      <c r="AJ131" s="482"/>
      <c r="AK131" s="323"/>
      <c r="AL131" s="312"/>
      <c r="AM131" s="312"/>
      <c r="AN131" s="324"/>
      <c r="AO131" s="479"/>
      <c r="AP131" s="312"/>
      <c r="AQ131" s="312"/>
      <c r="AR131" s="482"/>
      <c r="AS131" s="323"/>
      <c r="AT131" s="312"/>
      <c r="AU131" s="312"/>
      <c r="AV131" s="312"/>
      <c r="AW131" s="312"/>
      <c r="AX131" s="312"/>
      <c r="AY131" s="312"/>
      <c r="AZ131" s="312"/>
      <c r="BA131" s="312"/>
      <c r="BB131" s="312"/>
      <c r="BC131" s="312"/>
      <c r="BD131" s="312"/>
      <c r="BE131" s="312"/>
      <c r="BF131" s="312"/>
      <c r="BG131" s="312"/>
      <c r="BH131" s="312"/>
      <c r="BI131" s="312"/>
      <c r="BJ131" s="312"/>
      <c r="BK131" s="324"/>
      <c r="BL131" s="312"/>
      <c r="BM131" s="312"/>
      <c r="BN131" s="312"/>
      <c r="BO131" s="324"/>
      <c r="BP131" s="538"/>
      <c r="BQ131" s="526"/>
      <c r="BR131" s="526"/>
      <c r="BS131" s="524"/>
      <c r="BT131" s="524"/>
      <c r="BU131" s="524"/>
      <c r="BV131" s="526"/>
      <c r="BW131" s="526"/>
      <c r="BX131" s="526"/>
      <c r="BY131" s="526"/>
      <c r="BZ131" s="526"/>
      <c r="CA131" s="527"/>
    </row>
    <row r="132" spans="1:79" ht="84.75" customHeight="1">
      <c r="A132" s="384"/>
      <c r="B132" s="541">
        <v>64</v>
      </c>
      <c r="C132" s="542" t="s">
        <v>110</v>
      </c>
      <c r="D132" s="542" t="s">
        <v>111</v>
      </c>
      <c r="E132" s="532" t="s">
        <v>123</v>
      </c>
      <c r="F132" s="532" t="s">
        <v>130</v>
      </c>
      <c r="G132" s="558" t="s">
        <v>252</v>
      </c>
      <c r="H132" s="532" t="s">
        <v>299</v>
      </c>
      <c r="I132" s="530" t="s">
        <v>300</v>
      </c>
      <c r="J132" s="532" t="s">
        <v>201</v>
      </c>
      <c r="K132" s="530" t="s">
        <v>89</v>
      </c>
      <c r="L132" s="534">
        <v>44105</v>
      </c>
      <c r="M132" s="536">
        <v>44196</v>
      </c>
      <c r="N132" s="414" t="s">
        <v>90</v>
      </c>
      <c r="O132" s="375">
        <v>8.3333333333333332E-3</v>
      </c>
      <c r="P132" s="442">
        <f t="shared" si="1"/>
        <v>1</v>
      </c>
      <c r="Q132" s="474"/>
      <c r="R132" s="319"/>
      <c r="S132" s="319"/>
      <c r="T132" s="475"/>
      <c r="U132" s="319"/>
      <c r="V132" s="319"/>
      <c r="W132" s="319"/>
      <c r="X132" s="476"/>
      <c r="Y132" s="474"/>
      <c r="Z132" s="319"/>
      <c r="AA132" s="319"/>
      <c r="AB132" s="475"/>
      <c r="AC132" s="319"/>
      <c r="AD132" s="320"/>
      <c r="AE132" s="320"/>
      <c r="AF132" s="322"/>
      <c r="AG132" s="477"/>
      <c r="AH132" s="321"/>
      <c r="AI132" s="321"/>
      <c r="AJ132" s="478"/>
      <c r="AK132" s="319"/>
      <c r="AL132" s="320"/>
      <c r="AM132" s="320"/>
      <c r="AN132" s="322"/>
      <c r="AO132" s="477"/>
      <c r="AP132" s="321"/>
      <c r="AQ132" s="321"/>
      <c r="AR132" s="478"/>
      <c r="AS132" s="319"/>
      <c r="AT132" s="320"/>
      <c r="AU132" s="320"/>
      <c r="AV132" s="320"/>
      <c r="AW132" s="321"/>
      <c r="AX132" s="321"/>
      <c r="AY132" s="321"/>
      <c r="AZ132" s="321"/>
      <c r="BA132" s="320"/>
      <c r="BB132" s="320"/>
      <c r="BC132" s="320"/>
      <c r="BD132" s="320"/>
      <c r="BE132" s="321"/>
      <c r="BF132" s="321"/>
      <c r="BG132" s="321"/>
      <c r="BH132" s="321"/>
      <c r="BI132" s="320"/>
      <c r="BJ132" s="320"/>
      <c r="BK132" s="322"/>
      <c r="BL132" s="308">
        <v>1</v>
      </c>
      <c r="BM132" s="308"/>
      <c r="BN132" s="308"/>
      <c r="BO132" s="461"/>
      <c r="BP132" s="538"/>
      <c r="BQ132" s="526"/>
      <c r="BR132" s="526"/>
      <c r="BS132" s="524"/>
      <c r="BT132" s="524"/>
      <c r="BU132" s="524"/>
      <c r="BV132" s="526"/>
      <c r="BW132" s="526"/>
      <c r="BX132" s="526"/>
      <c r="BY132" s="526"/>
      <c r="BZ132" s="526"/>
      <c r="CA132" s="527"/>
    </row>
    <row r="133" spans="1:79" ht="84.75" customHeight="1" thickBot="1">
      <c r="A133" s="384"/>
      <c r="B133" s="919"/>
      <c r="C133" s="542"/>
      <c r="D133" s="542"/>
      <c r="E133" s="532"/>
      <c r="F133" s="532"/>
      <c r="G133" s="558"/>
      <c r="H133" s="532"/>
      <c r="I133" s="530"/>
      <c r="J133" s="532"/>
      <c r="K133" s="530"/>
      <c r="L133" s="534"/>
      <c r="M133" s="536"/>
      <c r="N133" s="414" t="s">
        <v>92</v>
      </c>
      <c r="O133" s="332">
        <f>P133*O132</f>
        <v>0</v>
      </c>
      <c r="P133" s="442">
        <f t="shared" si="1"/>
        <v>0</v>
      </c>
      <c r="Q133" s="479"/>
      <c r="R133" s="323"/>
      <c r="S133" s="323"/>
      <c r="T133" s="480"/>
      <c r="U133" s="323"/>
      <c r="V133" s="323"/>
      <c r="W133" s="323"/>
      <c r="X133" s="481"/>
      <c r="Y133" s="479"/>
      <c r="Z133" s="323"/>
      <c r="AA133" s="323"/>
      <c r="AB133" s="480"/>
      <c r="AC133" s="323"/>
      <c r="AD133" s="312"/>
      <c r="AE133" s="312"/>
      <c r="AF133" s="324"/>
      <c r="AG133" s="479"/>
      <c r="AH133" s="312"/>
      <c r="AI133" s="312"/>
      <c r="AJ133" s="482"/>
      <c r="AK133" s="323"/>
      <c r="AL133" s="312"/>
      <c r="AM133" s="312"/>
      <c r="AN133" s="324"/>
      <c r="AO133" s="479"/>
      <c r="AP133" s="312"/>
      <c r="AQ133" s="312"/>
      <c r="AR133" s="482"/>
      <c r="AS133" s="323"/>
      <c r="AT133" s="312"/>
      <c r="AU133" s="312"/>
      <c r="AV133" s="312"/>
      <c r="AW133" s="312"/>
      <c r="AX133" s="312"/>
      <c r="AY133" s="312"/>
      <c r="AZ133" s="312"/>
      <c r="BA133" s="312"/>
      <c r="BB133" s="312"/>
      <c r="BC133" s="312"/>
      <c r="BD133" s="312"/>
      <c r="BE133" s="312"/>
      <c r="BF133" s="312"/>
      <c r="BG133" s="312"/>
      <c r="BH133" s="312"/>
      <c r="BI133" s="312"/>
      <c r="BJ133" s="312"/>
      <c r="BK133" s="324"/>
      <c r="BL133" s="312"/>
      <c r="BM133" s="312"/>
      <c r="BN133" s="312"/>
      <c r="BO133" s="324"/>
      <c r="BP133" s="538"/>
      <c r="BQ133" s="526"/>
      <c r="BR133" s="526"/>
      <c r="BS133" s="524"/>
      <c r="BT133" s="524"/>
      <c r="BU133" s="524"/>
      <c r="BV133" s="526"/>
      <c r="BW133" s="526"/>
      <c r="BX133" s="526"/>
      <c r="BY133" s="526"/>
      <c r="BZ133" s="526"/>
      <c r="CA133" s="527"/>
    </row>
    <row r="134" spans="1:79" ht="84.75" customHeight="1">
      <c r="A134" s="384"/>
      <c r="B134" s="541">
        <v>65</v>
      </c>
      <c r="C134" s="542" t="s">
        <v>110</v>
      </c>
      <c r="D134" s="542" t="s">
        <v>111</v>
      </c>
      <c r="E134" s="532" t="s">
        <v>123</v>
      </c>
      <c r="F134" s="532" t="s">
        <v>130</v>
      </c>
      <c r="G134" s="558" t="s">
        <v>252</v>
      </c>
      <c r="H134" s="532" t="s">
        <v>301</v>
      </c>
      <c r="I134" s="530" t="s">
        <v>302</v>
      </c>
      <c r="J134" s="532" t="s">
        <v>201</v>
      </c>
      <c r="K134" s="530" t="s">
        <v>89</v>
      </c>
      <c r="L134" s="534">
        <v>43891</v>
      </c>
      <c r="M134" s="536">
        <v>44012</v>
      </c>
      <c r="N134" s="414" t="s">
        <v>90</v>
      </c>
      <c r="O134" s="375">
        <v>8.3333333333333332E-3</v>
      </c>
      <c r="P134" s="442">
        <f t="shared" si="1"/>
        <v>1</v>
      </c>
      <c r="Q134" s="474"/>
      <c r="R134" s="319"/>
      <c r="S134" s="319"/>
      <c r="T134" s="475"/>
      <c r="U134" s="319"/>
      <c r="V134" s="319"/>
      <c r="W134" s="319"/>
      <c r="X134" s="476"/>
      <c r="Y134" s="474"/>
      <c r="Z134" s="319"/>
      <c r="AA134" s="319"/>
      <c r="AB134" s="475"/>
      <c r="AC134" s="319"/>
      <c r="AD134" s="320"/>
      <c r="AE134" s="320"/>
      <c r="AF134" s="322"/>
      <c r="AG134" s="477"/>
      <c r="AH134" s="321"/>
      <c r="AI134" s="321"/>
      <c r="AJ134" s="478"/>
      <c r="AK134" s="319"/>
      <c r="AL134" s="320"/>
      <c r="AM134" s="320"/>
      <c r="AN134" s="322"/>
      <c r="AO134" s="477">
        <v>1</v>
      </c>
      <c r="AP134" s="321"/>
      <c r="AQ134" s="321"/>
      <c r="AR134" s="478"/>
      <c r="AS134" s="319"/>
      <c r="AT134" s="320"/>
      <c r="AU134" s="320"/>
      <c r="AV134" s="320"/>
      <c r="AW134" s="321"/>
      <c r="AX134" s="321"/>
      <c r="AY134" s="321"/>
      <c r="AZ134" s="321"/>
      <c r="BA134" s="320"/>
      <c r="BB134" s="320"/>
      <c r="BC134" s="320"/>
      <c r="BD134" s="320"/>
      <c r="BE134" s="321"/>
      <c r="BF134" s="321"/>
      <c r="BG134" s="321"/>
      <c r="BH134" s="321"/>
      <c r="BI134" s="320"/>
      <c r="BJ134" s="320"/>
      <c r="BK134" s="322"/>
      <c r="BL134" s="308"/>
      <c r="BM134" s="308"/>
      <c r="BN134" s="308"/>
      <c r="BO134" s="461"/>
      <c r="BP134" s="538"/>
      <c r="BQ134" s="526"/>
      <c r="BR134" s="526"/>
      <c r="BS134" s="524" t="s">
        <v>303</v>
      </c>
      <c r="BT134" s="524"/>
      <c r="BU134" s="524"/>
      <c r="BV134" s="526"/>
      <c r="BW134" s="526"/>
      <c r="BX134" s="526"/>
      <c r="BY134" s="526"/>
      <c r="BZ134" s="526"/>
      <c r="CA134" s="527"/>
    </row>
    <row r="135" spans="1:79" ht="84.75" customHeight="1" thickBot="1">
      <c r="A135" s="384"/>
      <c r="B135" s="919"/>
      <c r="C135" s="542"/>
      <c r="D135" s="542"/>
      <c r="E135" s="532"/>
      <c r="F135" s="532"/>
      <c r="G135" s="558"/>
      <c r="H135" s="532"/>
      <c r="I135" s="530"/>
      <c r="J135" s="532"/>
      <c r="K135" s="530"/>
      <c r="L135" s="534"/>
      <c r="M135" s="536"/>
      <c r="N135" s="414" t="s">
        <v>92</v>
      </c>
      <c r="O135" s="332">
        <f>P135*O134</f>
        <v>8.3333333333333332E-3</v>
      </c>
      <c r="P135" s="442">
        <f t="shared" si="1"/>
        <v>1</v>
      </c>
      <c r="Q135" s="479"/>
      <c r="R135" s="323"/>
      <c r="S135" s="323"/>
      <c r="T135" s="480"/>
      <c r="U135" s="323"/>
      <c r="V135" s="323"/>
      <c r="W135" s="323"/>
      <c r="X135" s="481"/>
      <c r="Y135" s="479"/>
      <c r="Z135" s="323"/>
      <c r="AA135" s="323"/>
      <c r="AB135" s="480"/>
      <c r="AC135" s="323"/>
      <c r="AD135" s="312"/>
      <c r="AE135" s="312"/>
      <c r="AF135" s="324"/>
      <c r="AG135" s="479"/>
      <c r="AH135" s="312"/>
      <c r="AI135" s="312"/>
      <c r="AJ135" s="482"/>
      <c r="AK135" s="323"/>
      <c r="AL135" s="312"/>
      <c r="AM135" s="312"/>
      <c r="AN135" s="324"/>
      <c r="AO135" s="479">
        <v>1</v>
      </c>
      <c r="AP135" s="312"/>
      <c r="AQ135" s="312"/>
      <c r="AR135" s="482"/>
      <c r="AS135" s="323"/>
      <c r="AT135" s="312"/>
      <c r="AU135" s="312"/>
      <c r="AV135" s="312"/>
      <c r="AW135" s="312"/>
      <c r="AX135" s="312"/>
      <c r="AY135" s="312"/>
      <c r="AZ135" s="312"/>
      <c r="BA135" s="312"/>
      <c r="BB135" s="312"/>
      <c r="BC135" s="312"/>
      <c r="BD135" s="312"/>
      <c r="BE135" s="312"/>
      <c r="BF135" s="312"/>
      <c r="BG135" s="312"/>
      <c r="BH135" s="312"/>
      <c r="BI135" s="312"/>
      <c r="BJ135" s="312"/>
      <c r="BK135" s="324"/>
      <c r="BL135" s="312"/>
      <c r="BM135" s="312"/>
      <c r="BN135" s="312"/>
      <c r="BO135" s="324"/>
      <c r="BP135" s="538"/>
      <c r="BQ135" s="526"/>
      <c r="BR135" s="526"/>
      <c r="BS135" s="524"/>
      <c r="BT135" s="524"/>
      <c r="BU135" s="524"/>
      <c r="BV135" s="526"/>
      <c r="BW135" s="526"/>
      <c r="BX135" s="526"/>
      <c r="BY135" s="526"/>
      <c r="BZ135" s="526"/>
      <c r="CA135" s="527"/>
    </row>
    <row r="136" spans="1:79" ht="84.75" customHeight="1">
      <c r="A136" s="384"/>
      <c r="B136" s="541">
        <v>66</v>
      </c>
      <c r="C136" s="542" t="s">
        <v>110</v>
      </c>
      <c r="D136" s="542" t="s">
        <v>111</v>
      </c>
      <c r="E136" s="532" t="s">
        <v>123</v>
      </c>
      <c r="F136" s="532" t="s">
        <v>130</v>
      </c>
      <c r="G136" s="558" t="s">
        <v>252</v>
      </c>
      <c r="H136" s="532" t="s">
        <v>304</v>
      </c>
      <c r="I136" s="530" t="s">
        <v>302</v>
      </c>
      <c r="J136" s="532" t="s">
        <v>201</v>
      </c>
      <c r="K136" s="530" t="s">
        <v>89</v>
      </c>
      <c r="L136" s="534">
        <v>44075</v>
      </c>
      <c r="M136" s="536">
        <v>44196</v>
      </c>
      <c r="N136" s="414" t="s">
        <v>90</v>
      </c>
      <c r="O136" s="375">
        <v>8.3333333333333332E-3</v>
      </c>
      <c r="P136" s="442">
        <f t="shared" si="1"/>
        <v>1</v>
      </c>
      <c r="Q136" s="474"/>
      <c r="R136" s="319"/>
      <c r="S136" s="319"/>
      <c r="T136" s="475"/>
      <c r="U136" s="319"/>
      <c r="V136" s="319"/>
      <c r="W136" s="319"/>
      <c r="X136" s="476"/>
      <c r="Y136" s="474"/>
      <c r="Z136" s="319"/>
      <c r="AA136" s="319"/>
      <c r="AB136" s="475"/>
      <c r="AC136" s="319"/>
      <c r="AD136" s="320"/>
      <c r="AE136" s="320"/>
      <c r="AF136" s="322"/>
      <c r="AG136" s="477"/>
      <c r="AH136" s="321"/>
      <c r="AI136" s="321"/>
      <c r="AJ136" s="478"/>
      <c r="AK136" s="319"/>
      <c r="AL136" s="320"/>
      <c r="AM136" s="320"/>
      <c r="AN136" s="322"/>
      <c r="AO136" s="477"/>
      <c r="AP136" s="321"/>
      <c r="AQ136" s="321"/>
      <c r="AR136" s="478"/>
      <c r="AS136" s="319"/>
      <c r="AT136" s="320"/>
      <c r="AU136" s="320"/>
      <c r="AV136" s="320"/>
      <c r="AW136" s="321"/>
      <c r="AX136" s="321"/>
      <c r="AY136" s="321"/>
      <c r="AZ136" s="321"/>
      <c r="BA136" s="320"/>
      <c r="BB136" s="320"/>
      <c r="BC136" s="320"/>
      <c r="BD136" s="320"/>
      <c r="BE136" s="321"/>
      <c r="BF136" s="321"/>
      <c r="BG136" s="321"/>
      <c r="BH136" s="321"/>
      <c r="BI136" s="320"/>
      <c r="BJ136" s="320"/>
      <c r="BK136" s="322"/>
      <c r="BL136" s="308">
        <v>1</v>
      </c>
      <c r="BM136" s="308"/>
      <c r="BN136" s="308"/>
      <c r="BO136" s="461"/>
      <c r="BP136" s="538"/>
      <c r="BQ136" s="526"/>
      <c r="BR136" s="526"/>
      <c r="BS136" s="524"/>
      <c r="BT136" s="524"/>
      <c r="BU136" s="524"/>
      <c r="BV136" s="526"/>
      <c r="BW136" s="526"/>
      <c r="BX136" s="526"/>
      <c r="BY136" s="526"/>
      <c r="BZ136" s="526"/>
      <c r="CA136" s="527"/>
    </row>
    <row r="137" spans="1:79" ht="84.75" customHeight="1" thickBot="1">
      <c r="A137" s="384"/>
      <c r="B137" s="919"/>
      <c r="C137" s="542"/>
      <c r="D137" s="542"/>
      <c r="E137" s="532"/>
      <c r="F137" s="532"/>
      <c r="G137" s="558"/>
      <c r="H137" s="532"/>
      <c r="I137" s="530"/>
      <c r="J137" s="532"/>
      <c r="K137" s="530"/>
      <c r="L137" s="534"/>
      <c r="M137" s="536"/>
      <c r="N137" s="414" t="s">
        <v>92</v>
      </c>
      <c r="O137" s="332">
        <f>P137*O136</f>
        <v>0</v>
      </c>
      <c r="P137" s="442">
        <f t="shared" si="1"/>
        <v>0</v>
      </c>
      <c r="Q137" s="479"/>
      <c r="R137" s="323"/>
      <c r="S137" s="323"/>
      <c r="T137" s="480"/>
      <c r="U137" s="323"/>
      <c r="V137" s="323"/>
      <c r="W137" s="323"/>
      <c r="X137" s="481"/>
      <c r="Y137" s="479"/>
      <c r="Z137" s="323"/>
      <c r="AA137" s="323"/>
      <c r="AB137" s="480"/>
      <c r="AC137" s="323"/>
      <c r="AD137" s="312"/>
      <c r="AE137" s="312"/>
      <c r="AF137" s="324"/>
      <c r="AG137" s="479"/>
      <c r="AH137" s="312"/>
      <c r="AI137" s="312"/>
      <c r="AJ137" s="482"/>
      <c r="AK137" s="323"/>
      <c r="AL137" s="312"/>
      <c r="AM137" s="312"/>
      <c r="AN137" s="324"/>
      <c r="AO137" s="479"/>
      <c r="AP137" s="312"/>
      <c r="AQ137" s="312"/>
      <c r="AR137" s="482"/>
      <c r="AS137" s="323"/>
      <c r="AT137" s="312"/>
      <c r="AU137" s="312"/>
      <c r="AV137" s="312"/>
      <c r="AW137" s="312"/>
      <c r="AX137" s="312"/>
      <c r="AY137" s="312"/>
      <c r="AZ137" s="312"/>
      <c r="BA137" s="312"/>
      <c r="BB137" s="312"/>
      <c r="BC137" s="312"/>
      <c r="BD137" s="312"/>
      <c r="BE137" s="312"/>
      <c r="BF137" s="312"/>
      <c r="BG137" s="312"/>
      <c r="BH137" s="312"/>
      <c r="BI137" s="312"/>
      <c r="BJ137" s="312"/>
      <c r="BK137" s="324"/>
      <c r="BL137" s="312"/>
      <c r="BM137" s="312"/>
      <c r="BN137" s="312"/>
      <c r="BO137" s="324"/>
      <c r="BP137" s="538"/>
      <c r="BQ137" s="526"/>
      <c r="BR137" s="526"/>
      <c r="BS137" s="524"/>
      <c r="BT137" s="524"/>
      <c r="BU137" s="524"/>
      <c r="BV137" s="526"/>
      <c r="BW137" s="526"/>
      <c r="BX137" s="526"/>
      <c r="BY137" s="526"/>
      <c r="BZ137" s="526"/>
      <c r="CA137" s="527"/>
    </row>
    <row r="138" spans="1:79" ht="84.75" customHeight="1">
      <c r="A138" s="384"/>
      <c r="B138" s="541">
        <v>67</v>
      </c>
      <c r="C138" s="542" t="s">
        <v>99</v>
      </c>
      <c r="D138" s="542" t="s">
        <v>100</v>
      </c>
      <c r="E138" s="532" t="s">
        <v>123</v>
      </c>
      <c r="F138" s="532" t="s">
        <v>130</v>
      </c>
      <c r="G138" s="558" t="s">
        <v>252</v>
      </c>
      <c r="H138" s="532" t="s">
        <v>305</v>
      </c>
      <c r="I138" s="530" t="s">
        <v>306</v>
      </c>
      <c r="J138" s="532" t="s">
        <v>201</v>
      </c>
      <c r="K138" s="530" t="s">
        <v>89</v>
      </c>
      <c r="L138" s="534">
        <v>44105</v>
      </c>
      <c r="M138" s="536">
        <v>44196</v>
      </c>
      <c r="N138" s="414" t="s">
        <v>90</v>
      </c>
      <c r="O138" s="375">
        <v>8.3333333333333332E-3</v>
      </c>
      <c r="P138" s="442">
        <f t="shared" si="1"/>
        <v>1</v>
      </c>
      <c r="Q138" s="474"/>
      <c r="R138" s="319"/>
      <c r="S138" s="319"/>
      <c r="T138" s="475"/>
      <c r="U138" s="319"/>
      <c r="V138" s="319"/>
      <c r="W138" s="319"/>
      <c r="X138" s="476"/>
      <c r="Y138" s="474"/>
      <c r="Z138" s="319"/>
      <c r="AA138" s="319"/>
      <c r="AB138" s="475"/>
      <c r="AC138" s="319"/>
      <c r="AD138" s="320"/>
      <c r="AE138" s="320"/>
      <c r="AF138" s="322"/>
      <c r="AG138" s="477"/>
      <c r="AH138" s="321"/>
      <c r="AI138" s="321"/>
      <c r="AJ138" s="478"/>
      <c r="AK138" s="319"/>
      <c r="AL138" s="320"/>
      <c r="AM138" s="320"/>
      <c r="AN138" s="322"/>
      <c r="AO138" s="477"/>
      <c r="AP138" s="321"/>
      <c r="AQ138" s="321"/>
      <c r="AR138" s="478"/>
      <c r="AS138" s="319"/>
      <c r="AT138" s="320"/>
      <c r="AU138" s="320"/>
      <c r="AV138" s="320"/>
      <c r="AW138" s="321"/>
      <c r="AX138" s="321"/>
      <c r="AY138" s="321"/>
      <c r="AZ138" s="321"/>
      <c r="BA138" s="320">
        <v>0.5</v>
      </c>
      <c r="BB138" s="320"/>
      <c r="BC138" s="320"/>
      <c r="BD138" s="320"/>
      <c r="BE138" s="321"/>
      <c r="BF138" s="321"/>
      <c r="BG138" s="321"/>
      <c r="BH138" s="321"/>
      <c r="BI138" s="320"/>
      <c r="BJ138" s="320"/>
      <c r="BK138" s="322"/>
      <c r="BL138" s="308">
        <v>0.5</v>
      </c>
      <c r="BM138" s="308"/>
      <c r="BN138" s="308"/>
      <c r="BO138" s="461"/>
      <c r="BP138" s="538"/>
      <c r="BQ138" s="526"/>
      <c r="BR138" s="526"/>
      <c r="BS138" s="524"/>
      <c r="BT138" s="524"/>
      <c r="BU138" s="524"/>
      <c r="BV138" s="526"/>
      <c r="BW138" s="526"/>
      <c r="BX138" s="526"/>
      <c r="BY138" s="526"/>
      <c r="BZ138" s="526"/>
      <c r="CA138" s="527"/>
    </row>
    <row r="139" spans="1:79" ht="84.75" customHeight="1" thickBot="1">
      <c r="A139" s="384"/>
      <c r="B139" s="919"/>
      <c r="C139" s="542"/>
      <c r="D139" s="542"/>
      <c r="E139" s="532"/>
      <c r="F139" s="532"/>
      <c r="G139" s="558"/>
      <c r="H139" s="532"/>
      <c r="I139" s="530"/>
      <c r="J139" s="532"/>
      <c r="K139" s="530"/>
      <c r="L139" s="534"/>
      <c r="M139" s="536"/>
      <c r="N139" s="414" t="s">
        <v>92</v>
      </c>
      <c r="O139" s="332">
        <f>P139*O138</f>
        <v>0</v>
      </c>
      <c r="P139" s="442">
        <f t="shared" si="1"/>
        <v>0</v>
      </c>
      <c r="Q139" s="479"/>
      <c r="R139" s="323"/>
      <c r="S139" s="323"/>
      <c r="T139" s="480"/>
      <c r="U139" s="323"/>
      <c r="V139" s="323"/>
      <c r="W139" s="323"/>
      <c r="X139" s="481"/>
      <c r="Y139" s="479"/>
      <c r="Z139" s="323"/>
      <c r="AA139" s="323"/>
      <c r="AB139" s="480"/>
      <c r="AC139" s="323"/>
      <c r="AD139" s="312"/>
      <c r="AE139" s="312"/>
      <c r="AF139" s="324"/>
      <c r="AG139" s="479"/>
      <c r="AH139" s="312"/>
      <c r="AI139" s="312"/>
      <c r="AJ139" s="482"/>
      <c r="AK139" s="323"/>
      <c r="AL139" s="312"/>
      <c r="AM139" s="312"/>
      <c r="AN139" s="324"/>
      <c r="AO139" s="479"/>
      <c r="AP139" s="312"/>
      <c r="AQ139" s="312"/>
      <c r="AR139" s="482"/>
      <c r="AS139" s="323"/>
      <c r="AT139" s="312"/>
      <c r="AU139" s="312"/>
      <c r="AV139" s="312"/>
      <c r="AW139" s="312"/>
      <c r="AX139" s="312"/>
      <c r="AY139" s="312"/>
      <c r="AZ139" s="312"/>
      <c r="BA139" s="312"/>
      <c r="BB139" s="312"/>
      <c r="BC139" s="312"/>
      <c r="BD139" s="312"/>
      <c r="BE139" s="312"/>
      <c r="BF139" s="312"/>
      <c r="BG139" s="312"/>
      <c r="BH139" s="312"/>
      <c r="BI139" s="312"/>
      <c r="BJ139" s="312"/>
      <c r="BK139" s="324"/>
      <c r="BL139" s="312"/>
      <c r="BM139" s="312"/>
      <c r="BN139" s="312"/>
      <c r="BO139" s="324"/>
      <c r="BP139" s="538"/>
      <c r="BQ139" s="526"/>
      <c r="BR139" s="526"/>
      <c r="BS139" s="524"/>
      <c r="BT139" s="524"/>
      <c r="BU139" s="524"/>
      <c r="BV139" s="526"/>
      <c r="BW139" s="526"/>
      <c r="BX139" s="526"/>
      <c r="BY139" s="526"/>
      <c r="BZ139" s="526"/>
      <c r="CA139" s="527"/>
    </row>
    <row r="140" spans="1:79" ht="84.75" customHeight="1">
      <c r="A140" s="384"/>
      <c r="B140" s="541">
        <v>68</v>
      </c>
      <c r="C140" s="542" t="s">
        <v>81</v>
      </c>
      <c r="D140" s="542" t="s">
        <v>82</v>
      </c>
      <c r="E140" s="532" t="s">
        <v>123</v>
      </c>
      <c r="F140" s="532" t="s">
        <v>130</v>
      </c>
      <c r="G140" s="558" t="s">
        <v>252</v>
      </c>
      <c r="H140" s="532" t="s">
        <v>307</v>
      </c>
      <c r="I140" s="530" t="s">
        <v>308</v>
      </c>
      <c r="J140" s="532" t="s">
        <v>243</v>
      </c>
      <c r="K140" s="530" t="s">
        <v>89</v>
      </c>
      <c r="L140" s="534">
        <v>43891</v>
      </c>
      <c r="M140" s="536">
        <v>44012</v>
      </c>
      <c r="N140" s="414" t="s">
        <v>90</v>
      </c>
      <c r="O140" s="375">
        <v>8.3333333333333332E-3</v>
      </c>
      <c r="P140" s="442">
        <f t="shared" si="1"/>
        <v>1</v>
      </c>
      <c r="Q140" s="474"/>
      <c r="R140" s="319"/>
      <c r="S140" s="319"/>
      <c r="T140" s="475"/>
      <c r="U140" s="319"/>
      <c r="V140" s="319"/>
      <c r="W140" s="319"/>
      <c r="X140" s="476"/>
      <c r="Y140" s="474"/>
      <c r="Z140" s="319"/>
      <c r="AA140" s="319"/>
      <c r="AB140" s="475"/>
      <c r="AC140" s="319"/>
      <c r="AD140" s="320"/>
      <c r="AE140" s="320"/>
      <c r="AF140" s="322"/>
      <c r="AG140" s="477"/>
      <c r="AH140" s="321"/>
      <c r="AI140" s="321"/>
      <c r="AJ140" s="478"/>
      <c r="AK140" s="319"/>
      <c r="AL140" s="320"/>
      <c r="AM140" s="320"/>
      <c r="AN140" s="322"/>
      <c r="AO140" s="477">
        <v>1</v>
      </c>
      <c r="AP140" s="321"/>
      <c r="AQ140" s="321"/>
      <c r="AR140" s="478"/>
      <c r="AS140" s="319"/>
      <c r="AT140" s="320"/>
      <c r="AU140" s="320"/>
      <c r="AV140" s="320"/>
      <c r="AW140" s="321"/>
      <c r="AX140" s="321"/>
      <c r="AY140" s="321"/>
      <c r="AZ140" s="321"/>
      <c r="BA140" s="320"/>
      <c r="BB140" s="320"/>
      <c r="BC140" s="320"/>
      <c r="BD140" s="320"/>
      <c r="BE140" s="321"/>
      <c r="BF140" s="321"/>
      <c r="BG140" s="321"/>
      <c r="BH140" s="321"/>
      <c r="BI140" s="320"/>
      <c r="BJ140" s="320"/>
      <c r="BK140" s="322"/>
      <c r="BL140" s="308"/>
      <c r="BM140" s="308"/>
      <c r="BN140" s="308"/>
      <c r="BO140" s="461"/>
      <c r="BP140" s="538"/>
      <c r="BQ140" s="526"/>
      <c r="BR140" s="526"/>
      <c r="BS140" s="524" t="s">
        <v>309</v>
      </c>
      <c r="BT140" s="524"/>
      <c r="BU140" s="524"/>
      <c r="BV140" s="526"/>
      <c r="BW140" s="526"/>
      <c r="BX140" s="526"/>
      <c r="BY140" s="526"/>
      <c r="BZ140" s="526"/>
      <c r="CA140" s="527"/>
    </row>
    <row r="141" spans="1:79" ht="84.75" customHeight="1" thickBot="1">
      <c r="A141" s="384"/>
      <c r="B141" s="919"/>
      <c r="C141" s="542"/>
      <c r="D141" s="542"/>
      <c r="E141" s="532"/>
      <c r="F141" s="532"/>
      <c r="G141" s="558"/>
      <c r="H141" s="532"/>
      <c r="I141" s="530"/>
      <c r="J141" s="532"/>
      <c r="K141" s="530"/>
      <c r="L141" s="534"/>
      <c r="M141" s="536"/>
      <c r="N141" s="414" t="s">
        <v>92</v>
      </c>
      <c r="O141" s="332">
        <f>P141*O140</f>
        <v>8.3333333333333332E-3</v>
      </c>
      <c r="P141" s="442">
        <f t="shared" si="1"/>
        <v>1</v>
      </c>
      <c r="Q141" s="479"/>
      <c r="R141" s="323"/>
      <c r="S141" s="323"/>
      <c r="T141" s="480"/>
      <c r="U141" s="323"/>
      <c r="V141" s="323"/>
      <c r="W141" s="323"/>
      <c r="X141" s="481"/>
      <c r="Y141" s="479"/>
      <c r="Z141" s="323"/>
      <c r="AA141" s="323"/>
      <c r="AB141" s="480"/>
      <c r="AC141" s="323"/>
      <c r="AD141" s="312"/>
      <c r="AE141" s="312"/>
      <c r="AF141" s="324"/>
      <c r="AG141" s="479"/>
      <c r="AH141" s="312"/>
      <c r="AI141" s="312"/>
      <c r="AJ141" s="482"/>
      <c r="AK141" s="323"/>
      <c r="AL141" s="312"/>
      <c r="AM141" s="312"/>
      <c r="AN141" s="324"/>
      <c r="AO141" s="479">
        <v>1</v>
      </c>
      <c r="AP141" s="312"/>
      <c r="AQ141" s="312"/>
      <c r="AR141" s="482"/>
      <c r="AS141" s="323"/>
      <c r="AT141" s="312"/>
      <c r="AU141" s="312"/>
      <c r="AV141" s="312"/>
      <c r="AW141" s="312"/>
      <c r="AX141" s="312"/>
      <c r="AY141" s="312"/>
      <c r="AZ141" s="312"/>
      <c r="BA141" s="312"/>
      <c r="BB141" s="312"/>
      <c r="BC141" s="312"/>
      <c r="BD141" s="312"/>
      <c r="BE141" s="312"/>
      <c r="BF141" s="312"/>
      <c r="BG141" s="312"/>
      <c r="BH141" s="312"/>
      <c r="BI141" s="312"/>
      <c r="BJ141" s="312"/>
      <c r="BK141" s="324"/>
      <c r="BL141" s="312"/>
      <c r="BM141" s="312"/>
      <c r="BN141" s="312"/>
      <c r="BO141" s="324"/>
      <c r="BP141" s="538"/>
      <c r="BQ141" s="526"/>
      <c r="BR141" s="526"/>
      <c r="BS141" s="524"/>
      <c r="BT141" s="524"/>
      <c r="BU141" s="524"/>
      <c r="BV141" s="526"/>
      <c r="BW141" s="526"/>
      <c r="BX141" s="526"/>
      <c r="BY141" s="526"/>
      <c r="BZ141" s="526"/>
      <c r="CA141" s="527"/>
    </row>
    <row r="142" spans="1:79" ht="84.75" customHeight="1">
      <c r="A142" s="384"/>
      <c r="B142" s="541">
        <v>69</v>
      </c>
      <c r="C142" s="542" t="s">
        <v>81</v>
      </c>
      <c r="D142" s="542" t="s">
        <v>82</v>
      </c>
      <c r="E142" s="532" t="s">
        <v>123</v>
      </c>
      <c r="F142" s="532" t="s">
        <v>130</v>
      </c>
      <c r="G142" s="558" t="s">
        <v>252</v>
      </c>
      <c r="H142" s="532" t="s">
        <v>307</v>
      </c>
      <c r="I142" s="530" t="s">
        <v>308</v>
      </c>
      <c r="J142" s="532" t="s">
        <v>243</v>
      </c>
      <c r="K142" s="530" t="s">
        <v>89</v>
      </c>
      <c r="L142" s="534">
        <v>44075</v>
      </c>
      <c r="M142" s="536">
        <v>44196</v>
      </c>
      <c r="N142" s="414" t="s">
        <v>90</v>
      </c>
      <c r="O142" s="375">
        <v>8.3333333333333332E-3</v>
      </c>
      <c r="P142" s="442">
        <f t="shared" si="1"/>
        <v>1</v>
      </c>
      <c r="Q142" s="474"/>
      <c r="R142" s="319"/>
      <c r="S142" s="319"/>
      <c r="T142" s="475"/>
      <c r="U142" s="319"/>
      <c r="V142" s="319"/>
      <c r="W142" s="319"/>
      <c r="X142" s="476"/>
      <c r="Y142" s="474"/>
      <c r="Z142" s="319"/>
      <c r="AA142" s="319"/>
      <c r="AB142" s="475"/>
      <c r="AC142" s="319"/>
      <c r="AD142" s="320"/>
      <c r="AE142" s="320"/>
      <c r="AF142" s="322"/>
      <c r="AG142" s="477"/>
      <c r="AH142" s="321"/>
      <c r="AI142" s="321"/>
      <c r="AJ142" s="478"/>
      <c r="AK142" s="319"/>
      <c r="AL142" s="320"/>
      <c r="AM142" s="320"/>
      <c r="AN142" s="322"/>
      <c r="AO142" s="477"/>
      <c r="AP142" s="321"/>
      <c r="AQ142" s="321"/>
      <c r="AR142" s="478"/>
      <c r="AS142" s="319"/>
      <c r="AT142" s="320"/>
      <c r="AU142" s="320"/>
      <c r="AV142" s="320"/>
      <c r="AW142" s="321"/>
      <c r="AX142" s="321"/>
      <c r="AY142" s="321"/>
      <c r="AZ142" s="321"/>
      <c r="BA142" s="320"/>
      <c r="BB142" s="320"/>
      <c r="BC142" s="320"/>
      <c r="BD142" s="320"/>
      <c r="BE142" s="321"/>
      <c r="BF142" s="321"/>
      <c r="BG142" s="321"/>
      <c r="BH142" s="321"/>
      <c r="BI142" s="320"/>
      <c r="BJ142" s="320"/>
      <c r="BK142" s="322"/>
      <c r="BL142" s="308">
        <v>1</v>
      </c>
      <c r="BM142" s="308"/>
      <c r="BN142" s="308"/>
      <c r="BO142" s="461"/>
      <c r="BP142" s="538"/>
      <c r="BQ142" s="526"/>
      <c r="BR142" s="526"/>
      <c r="BS142" s="524"/>
      <c r="BT142" s="524"/>
      <c r="BU142" s="524"/>
      <c r="BV142" s="526"/>
      <c r="BW142" s="526"/>
      <c r="BX142" s="526"/>
      <c r="BY142" s="526"/>
      <c r="BZ142" s="526"/>
      <c r="CA142" s="527"/>
    </row>
    <row r="143" spans="1:79" ht="84.75" customHeight="1" thickBot="1">
      <c r="A143" s="384"/>
      <c r="B143" s="919"/>
      <c r="C143" s="542"/>
      <c r="D143" s="542"/>
      <c r="E143" s="532"/>
      <c r="F143" s="532"/>
      <c r="G143" s="558"/>
      <c r="H143" s="532"/>
      <c r="I143" s="530"/>
      <c r="J143" s="532"/>
      <c r="K143" s="530"/>
      <c r="L143" s="534"/>
      <c r="M143" s="536"/>
      <c r="N143" s="414" t="s">
        <v>92</v>
      </c>
      <c r="O143" s="332">
        <f>P143*O142</f>
        <v>0</v>
      </c>
      <c r="P143" s="442">
        <f t="shared" si="1"/>
        <v>0</v>
      </c>
      <c r="Q143" s="479"/>
      <c r="R143" s="323"/>
      <c r="S143" s="323"/>
      <c r="T143" s="480"/>
      <c r="U143" s="323"/>
      <c r="V143" s="323"/>
      <c r="W143" s="323"/>
      <c r="X143" s="481"/>
      <c r="Y143" s="479"/>
      <c r="Z143" s="323"/>
      <c r="AA143" s="323"/>
      <c r="AB143" s="480"/>
      <c r="AC143" s="323"/>
      <c r="AD143" s="312"/>
      <c r="AE143" s="312"/>
      <c r="AF143" s="324"/>
      <c r="AG143" s="479"/>
      <c r="AH143" s="312"/>
      <c r="AI143" s="312"/>
      <c r="AJ143" s="482"/>
      <c r="AK143" s="323"/>
      <c r="AL143" s="312"/>
      <c r="AM143" s="312"/>
      <c r="AN143" s="324"/>
      <c r="AO143" s="479"/>
      <c r="AP143" s="312"/>
      <c r="AQ143" s="312"/>
      <c r="AR143" s="482"/>
      <c r="AS143" s="323"/>
      <c r="AT143" s="312"/>
      <c r="AU143" s="312"/>
      <c r="AV143" s="312"/>
      <c r="AW143" s="312"/>
      <c r="AX143" s="312"/>
      <c r="AY143" s="312"/>
      <c r="AZ143" s="312"/>
      <c r="BA143" s="312"/>
      <c r="BB143" s="312"/>
      <c r="BC143" s="312"/>
      <c r="BD143" s="312"/>
      <c r="BE143" s="312"/>
      <c r="BF143" s="312"/>
      <c r="BG143" s="312"/>
      <c r="BH143" s="312"/>
      <c r="BI143" s="312"/>
      <c r="BJ143" s="312"/>
      <c r="BK143" s="324"/>
      <c r="BL143" s="312"/>
      <c r="BM143" s="312"/>
      <c r="BN143" s="312"/>
      <c r="BO143" s="324"/>
      <c r="BP143" s="538"/>
      <c r="BQ143" s="526"/>
      <c r="BR143" s="526"/>
      <c r="BS143" s="524"/>
      <c r="BT143" s="524"/>
      <c r="BU143" s="524"/>
      <c r="BV143" s="526"/>
      <c r="BW143" s="526"/>
      <c r="BX143" s="526"/>
      <c r="BY143" s="526"/>
      <c r="BZ143" s="526"/>
      <c r="CA143" s="527"/>
    </row>
    <row r="144" spans="1:79" ht="84.75" customHeight="1">
      <c r="A144" s="384"/>
      <c r="B144" s="541">
        <v>70</v>
      </c>
      <c r="C144" s="542" t="s">
        <v>110</v>
      </c>
      <c r="D144" s="542" t="s">
        <v>111</v>
      </c>
      <c r="E144" s="532" t="s">
        <v>123</v>
      </c>
      <c r="F144" s="532" t="s">
        <v>130</v>
      </c>
      <c r="G144" s="558" t="s">
        <v>252</v>
      </c>
      <c r="H144" s="532" t="s">
        <v>310</v>
      </c>
      <c r="I144" s="530" t="s">
        <v>311</v>
      </c>
      <c r="J144" s="532" t="s">
        <v>243</v>
      </c>
      <c r="K144" s="530" t="s">
        <v>89</v>
      </c>
      <c r="L144" s="534">
        <v>43983</v>
      </c>
      <c r="M144" s="536">
        <v>44196</v>
      </c>
      <c r="N144" s="414" t="s">
        <v>90</v>
      </c>
      <c r="O144" s="375">
        <v>8.3333333333333332E-3</v>
      </c>
      <c r="P144" s="442">
        <f t="shared" si="1"/>
        <v>1</v>
      </c>
      <c r="Q144" s="474"/>
      <c r="R144" s="319"/>
      <c r="S144" s="319"/>
      <c r="T144" s="475"/>
      <c r="U144" s="319"/>
      <c r="V144" s="319"/>
      <c r="W144" s="319"/>
      <c r="X144" s="476"/>
      <c r="Y144" s="474"/>
      <c r="Z144" s="319"/>
      <c r="AA144" s="319"/>
      <c r="AB144" s="475"/>
      <c r="AC144" s="319"/>
      <c r="AD144" s="320"/>
      <c r="AE144" s="320"/>
      <c r="AF144" s="322"/>
      <c r="AG144" s="477"/>
      <c r="AH144" s="321"/>
      <c r="AI144" s="321"/>
      <c r="AJ144" s="478"/>
      <c r="AK144" s="319"/>
      <c r="AL144" s="320"/>
      <c r="AM144" s="320"/>
      <c r="AN144" s="322"/>
      <c r="AO144" s="477"/>
      <c r="AP144" s="321"/>
      <c r="AQ144" s="321"/>
      <c r="AR144" s="478"/>
      <c r="AS144" s="319"/>
      <c r="AT144" s="320"/>
      <c r="AU144" s="320"/>
      <c r="AV144" s="320"/>
      <c r="AW144" s="321"/>
      <c r="AX144" s="321"/>
      <c r="AY144" s="321"/>
      <c r="AZ144" s="321"/>
      <c r="BA144" s="320"/>
      <c r="BB144" s="320"/>
      <c r="BC144" s="320"/>
      <c r="BD144" s="320"/>
      <c r="BE144" s="321"/>
      <c r="BF144" s="321"/>
      <c r="BG144" s="321"/>
      <c r="BH144" s="321"/>
      <c r="BI144" s="320"/>
      <c r="BJ144" s="320"/>
      <c r="BK144" s="322"/>
      <c r="BL144" s="308">
        <v>1</v>
      </c>
      <c r="BM144" s="308"/>
      <c r="BN144" s="308"/>
      <c r="BO144" s="461"/>
      <c r="BP144" s="538"/>
      <c r="BQ144" s="526"/>
      <c r="BR144" s="526"/>
      <c r="BS144" s="524"/>
      <c r="BT144" s="524"/>
      <c r="BU144" s="524"/>
      <c r="BV144" s="526"/>
      <c r="BW144" s="526"/>
      <c r="BX144" s="526"/>
      <c r="BY144" s="526"/>
      <c r="BZ144" s="526"/>
      <c r="CA144" s="527"/>
    </row>
    <row r="145" spans="1:79" ht="84.75" customHeight="1" thickBot="1">
      <c r="A145" s="384"/>
      <c r="B145" s="919"/>
      <c r="C145" s="542"/>
      <c r="D145" s="542"/>
      <c r="E145" s="532"/>
      <c r="F145" s="532"/>
      <c r="G145" s="558"/>
      <c r="H145" s="532"/>
      <c r="I145" s="530"/>
      <c r="J145" s="532"/>
      <c r="K145" s="530"/>
      <c r="L145" s="534"/>
      <c r="M145" s="536"/>
      <c r="N145" s="414" t="s">
        <v>92</v>
      </c>
      <c r="O145" s="332">
        <f>P145*O144</f>
        <v>0</v>
      </c>
      <c r="P145" s="442">
        <f t="shared" si="1"/>
        <v>0</v>
      </c>
      <c r="Q145" s="479"/>
      <c r="R145" s="323"/>
      <c r="S145" s="323"/>
      <c r="T145" s="480"/>
      <c r="U145" s="323"/>
      <c r="V145" s="323"/>
      <c r="W145" s="323"/>
      <c r="X145" s="481"/>
      <c r="Y145" s="479"/>
      <c r="Z145" s="323"/>
      <c r="AA145" s="323"/>
      <c r="AB145" s="480"/>
      <c r="AC145" s="323"/>
      <c r="AD145" s="312"/>
      <c r="AE145" s="312"/>
      <c r="AF145" s="324"/>
      <c r="AG145" s="479"/>
      <c r="AH145" s="312"/>
      <c r="AI145" s="312"/>
      <c r="AJ145" s="482"/>
      <c r="AK145" s="323"/>
      <c r="AL145" s="312"/>
      <c r="AM145" s="312"/>
      <c r="AN145" s="324"/>
      <c r="AO145" s="479"/>
      <c r="AP145" s="312"/>
      <c r="AQ145" s="312"/>
      <c r="AR145" s="482"/>
      <c r="AS145" s="323"/>
      <c r="AT145" s="312"/>
      <c r="AU145" s="312"/>
      <c r="AV145" s="312"/>
      <c r="AW145" s="312"/>
      <c r="AX145" s="312"/>
      <c r="AY145" s="312"/>
      <c r="AZ145" s="312"/>
      <c r="BA145" s="312"/>
      <c r="BB145" s="312"/>
      <c r="BC145" s="312"/>
      <c r="BD145" s="312"/>
      <c r="BE145" s="312"/>
      <c r="BF145" s="312"/>
      <c r="BG145" s="312"/>
      <c r="BH145" s="312"/>
      <c r="BI145" s="312"/>
      <c r="BJ145" s="312"/>
      <c r="BK145" s="324"/>
      <c r="BL145" s="312"/>
      <c r="BM145" s="312"/>
      <c r="BN145" s="312"/>
      <c r="BO145" s="324"/>
      <c r="BP145" s="538"/>
      <c r="BQ145" s="526"/>
      <c r="BR145" s="526"/>
      <c r="BS145" s="524"/>
      <c r="BT145" s="524"/>
      <c r="BU145" s="524"/>
      <c r="BV145" s="526"/>
      <c r="BW145" s="526"/>
      <c r="BX145" s="526"/>
      <c r="BY145" s="526"/>
      <c r="BZ145" s="526"/>
      <c r="CA145" s="527"/>
    </row>
    <row r="146" spans="1:79" ht="84.75" customHeight="1">
      <c r="A146" s="384"/>
      <c r="B146" s="541">
        <v>71</v>
      </c>
      <c r="C146" s="542" t="s">
        <v>110</v>
      </c>
      <c r="D146" s="542" t="s">
        <v>111</v>
      </c>
      <c r="E146" s="532" t="s">
        <v>123</v>
      </c>
      <c r="F146" s="532" t="s">
        <v>130</v>
      </c>
      <c r="G146" s="558" t="s">
        <v>252</v>
      </c>
      <c r="H146" s="532" t="s">
        <v>312</v>
      </c>
      <c r="I146" s="530" t="s">
        <v>313</v>
      </c>
      <c r="J146" s="532" t="s">
        <v>243</v>
      </c>
      <c r="K146" s="530" t="s">
        <v>89</v>
      </c>
      <c r="L146" s="534">
        <v>43891</v>
      </c>
      <c r="M146" s="536">
        <v>44012</v>
      </c>
      <c r="N146" s="414" t="s">
        <v>90</v>
      </c>
      <c r="O146" s="375">
        <v>8.3333333333333332E-3</v>
      </c>
      <c r="P146" s="442">
        <f t="shared" si="1"/>
        <v>1</v>
      </c>
      <c r="Q146" s="474"/>
      <c r="R146" s="319"/>
      <c r="S146" s="319"/>
      <c r="T146" s="475"/>
      <c r="U146" s="319"/>
      <c r="V146" s="319"/>
      <c r="W146" s="319"/>
      <c r="X146" s="476"/>
      <c r="Y146" s="474"/>
      <c r="Z146" s="319"/>
      <c r="AA146" s="319"/>
      <c r="AB146" s="475"/>
      <c r="AC146" s="319"/>
      <c r="AD146" s="320"/>
      <c r="AE146" s="320"/>
      <c r="AF146" s="322"/>
      <c r="AG146" s="477"/>
      <c r="AH146" s="321"/>
      <c r="AI146" s="321"/>
      <c r="AJ146" s="478"/>
      <c r="AK146" s="319"/>
      <c r="AL146" s="320"/>
      <c r="AM146" s="320"/>
      <c r="AN146" s="322"/>
      <c r="AO146" s="477">
        <v>1</v>
      </c>
      <c r="AP146" s="321"/>
      <c r="AQ146" s="321"/>
      <c r="AR146" s="478"/>
      <c r="AS146" s="319"/>
      <c r="AT146" s="320"/>
      <c r="AU146" s="320"/>
      <c r="AV146" s="320"/>
      <c r="AW146" s="321"/>
      <c r="AX146" s="321"/>
      <c r="AY146" s="321"/>
      <c r="AZ146" s="321"/>
      <c r="BA146" s="320"/>
      <c r="BB146" s="320"/>
      <c r="BC146" s="320"/>
      <c r="BD146" s="320"/>
      <c r="BE146" s="321"/>
      <c r="BF146" s="321"/>
      <c r="BG146" s="321"/>
      <c r="BH146" s="321"/>
      <c r="BI146" s="320"/>
      <c r="BJ146" s="320"/>
      <c r="BK146" s="322"/>
      <c r="BL146" s="308"/>
      <c r="BM146" s="308"/>
      <c r="BN146" s="308"/>
      <c r="BO146" s="461"/>
      <c r="BP146" s="538"/>
      <c r="BQ146" s="526"/>
      <c r="BR146" s="526"/>
      <c r="BS146" s="524" t="s">
        <v>314</v>
      </c>
      <c r="BT146" s="524"/>
      <c r="BU146" s="524"/>
      <c r="BV146" s="526"/>
      <c r="BW146" s="526"/>
      <c r="BX146" s="526"/>
      <c r="BY146" s="526"/>
      <c r="BZ146" s="526"/>
      <c r="CA146" s="527"/>
    </row>
    <row r="147" spans="1:79" ht="84.75" customHeight="1" thickBot="1">
      <c r="A147" s="384"/>
      <c r="B147" s="919"/>
      <c r="C147" s="542"/>
      <c r="D147" s="542"/>
      <c r="E147" s="532"/>
      <c r="F147" s="532"/>
      <c r="G147" s="558"/>
      <c r="H147" s="532"/>
      <c r="I147" s="530"/>
      <c r="J147" s="532"/>
      <c r="K147" s="530"/>
      <c r="L147" s="534"/>
      <c r="M147" s="536"/>
      <c r="N147" s="414" t="s">
        <v>92</v>
      </c>
      <c r="O147" s="332">
        <f>P147*O146</f>
        <v>8.3333333333333332E-3</v>
      </c>
      <c r="P147" s="442">
        <f t="shared" si="1"/>
        <v>1</v>
      </c>
      <c r="Q147" s="479"/>
      <c r="R147" s="323"/>
      <c r="S147" s="323"/>
      <c r="T147" s="480"/>
      <c r="U147" s="323"/>
      <c r="V147" s="323"/>
      <c r="W147" s="323"/>
      <c r="X147" s="481"/>
      <c r="Y147" s="479"/>
      <c r="Z147" s="323"/>
      <c r="AA147" s="323"/>
      <c r="AB147" s="480"/>
      <c r="AC147" s="323"/>
      <c r="AD147" s="312"/>
      <c r="AE147" s="312"/>
      <c r="AF147" s="324"/>
      <c r="AG147" s="479"/>
      <c r="AH147" s="312"/>
      <c r="AI147" s="312"/>
      <c r="AJ147" s="482"/>
      <c r="AK147" s="323"/>
      <c r="AL147" s="312"/>
      <c r="AM147" s="312"/>
      <c r="AN147" s="324"/>
      <c r="AO147" s="479">
        <v>1</v>
      </c>
      <c r="AP147" s="312"/>
      <c r="AQ147" s="312"/>
      <c r="AR147" s="482"/>
      <c r="AS147" s="323"/>
      <c r="AT147" s="312"/>
      <c r="AU147" s="312"/>
      <c r="AV147" s="312"/>
      <c r="AW147" s="312"/>
      <c r="AX147" s="312"/>
      <c r="AY147" s="312"/>
      <c r="AZ147" s="312"/>
      <c r="BA147" s="312"/>
      <c r="BB147" s="312"/>
      <c r="BC147" s="312"/>
      <c r="BD147" s="312"/>
      <c r="BE147" s="312"/>
      <c r="BF147" s="312"/>
      <c r="BG147" s="312"/>
      <c r="BH147" s="312"/>
      <c r="BI147" s="312"/>
      <c r="BJ147" s="312"/>
      <c r="BK147" s="324"/>
      <c r="BL147" s="312"/>
      <c r="BM147" s="312"/>
      <c r="BN147" s="312"/>
      <c r="BO147" s="324"/>
      <c r="BP147" s="538"/>
      <c r="BQ147" s="526"/>
      <c r="BR147" s="526"/>
      <c r="BS147" s="524"/>
      <c r="BT147" s="524"/>
      <c r="BU147" s="524"/>
      <c r="BV147" s="526"/>
      <c r="BW147" s="526"/>
      <c r="BX147" s="526"/>
      <c r="BY147" s="526"/>
      <c r="BZ147" s="526"/>
      <c r="CA147" s="527"/>
    </row>
    <row r="148" spans="1:79" ht="84.75" customHeight="1">
      <c r="A148" s="384"/>
      <c r="B148" s="541">
        <v>72</v>
      </c>
      <c r="C148" s="542" t="s">
        <v>110</v>
      </c>
      <c r="D148" s="542" t="s">
        <v>111</v>
      </c>
      <c r="E148" s="532" t="s">
        <v>123</v>
      </c>
      <c r="F148" s="532" t="s">
        <v>130</v>
      </c>
      <c r="G148" s="558" t="s">
        <v>252</v>
      </c>
      <c r="H148" s="532" t="s">
        <v>312</v>
      </c>
      <c r="I148" s="530" t="s">
        <v>313</v>
      </c>
      <c r="J148" s="532" t="s">
        <v>243</v>
      </c>
      <c r="K148" s="530" t="s">
        <v>89</v>
      </c>
      <c r="L148" s="534">
        <v>44075</v>
      </c>
      <c r="M148" s="536">
        <v>44196</v>
      </c>
      <c r="N148" s="414" t="s">
        <v>90</v>
      </c>
      <c r="O148" s="375">
        <v>8.3333333333333332E-3</v>
      </c>
      <c r="P148" s="442">
        <f t="shared" si="1"/>
        <v>1</v>
      </c>
      <c r="Q148" s="474"/>
      <c r="R148" s="319"/>
      <c r="S148" s="319"/>
      <c r="T148" s="475"/>
      <c r="U148" s="319"/>
      <c r="V148" s="319"/>
      <c r="W148" s="319"/>
      <c r="X148" s="476"/>
      <c r="Y148" s="474"/>
      <c r="Z148" s="319"/>
      <c r="AA148" s="319"/>
      <c r="AB148" s="475"/>
      <c r="AC148" s="319"/>
      <c r="AD148" s="320"/>
      <c r="AE148" s="320"/>
      <c r="AF148" s="322"/>
      <c r="AG148" s="477"/>
      <c r="AH148" s="321"/>
      <c r="AI148" s="321"/>
      <c r="AJ148" s="478"/>
      <c r="AK148" s="319"/>
      <c r="AL148" s="320"/>
      <c r="AM148" s="320"/>
      <c r="AN148" s="322"/>
      <c r="AO148" s="477"/>
      <c r="AP148" s="321"/>
      <c r="AQ148" s="321"/>
      <c r="AR148" s="478"/>
      <c r="AS148" s="319"/>
      <c r="AT148" s="320"/>
      <c r="AU148" s="320"/>
      <c r="AV148" s="320"/>
      <c r="AW148" s="321"/>
      <c r="AX148" s="321"/>
      <c r="AY148" s="321"/>
      <c r="AZ148" s="321"/>
      <c r="BA148" s="320"/>
      <c r="BB148" s="320"/>
      <c r="BC148" s="320"/>
      <c r="BD148" s="320"/>
      <c r="BE148" s="321"/>
      <c r="BF148" s="321"/>
      <c r="BG148" s="321"/>
      <c r="BH148" s="321"/>
      <c r="BI148" s="320"/>
      <c r="BJ148" s="320"/>
      <c r="BK148" s="322"/>
      <c r="BL148" s="308">
        <v>1</v>
      </c>
      <c r="BM148" s="308"/>
      <c r="BN148" s="308"/>
      <c r="BO148" s="461"/>
      <c r="BP148" s="538"/>
      <c r="BQ148" s="526"/>
      <c r="BR148" s="526"/>
      <c r="BS148" s="524"/>
      <c r="BT148" s="524"/>
      <c r="BU148" s="524"/>
      <c r="BV148" s="526"/>
      <c r="BW148" s="526"/>
      <c r="BX148" s="526"/>
      <c r="BY148" s="526"/>
      <c r="BZ148" s="526"/>
      <c r="CA148" s="527"/>
    </row>
    <row r="149" spans="1:79" ht="84.75" customHeight="1" thickBot="1">
      <c r="A149" s="385"/>
      <c r="B149" s="920"/>
      <c r="C149" s="557"/>
      <c r="D149" s="557"/>
      <c r="E149" s="553"/>
      <c r="F149" s="553"/>
      <c r="G149" s="559"/>
      <c r="H149" s="553"/>
      <c r="I149" s="554"/>
      <c r="J149" s="553"/>
      <c r="K149" s="554"/>
      <c r="L149" s="555"/>
      <c r="M149" s="556"/>
      <c r="N149" s="416" t="s">
        <v>92</v>
      </c>
      <c r="O149" s="334">
        <f>P149*O148</f>
        <v>0</v>
      </c>
      <c r="P149" s="503">
        <f t="shared" si="1"/>
        <v>0</v>
      </c>
      <c r="Q149" s="504"/>
      <c r="R149" s="376"/>
      <c r="S149" s="376"/>
      <c r="T149" s="505"/>
      <c r="U149" s="376"/>
      <c r="V149" s="376"/>
      <c r="W149" s="376"/>
      <c r="X149" s="506"/>
      <c r="Y149" s="504"/>
      <c r="Z149" s="376"/>
      <c r="AA149" s="376"/>
      <c r="AB149" s="505"/>
      <c r="AC149" s="376"/>
      <c r="AD149" s="377"/>
      <c r="AE149" s="377"/>
      <c r="AF149" s="378"/>
      <c r="AG149" s="504"/>
      <c r="AH149" s="377"/>
      <c r="AI149" s="377"/>
      <c r="AJ149" s="507"/>
      <c r="AK149" s="376"/>
      <c r="AL149" s="377"/>
      <c r="AM149" s="377"/>
      <c r="AN149" s="378"/>
      <c r="AO149" s="504"/>
      <c r="AP149" s="377"/>
      <c r="AQ149" s="377"/>
      <c r="AR149" s="507"/>
      <c r="AS149" s="376"/>
      <c r="AT149" s="377"/>
      <c r="AU149" s="377"/>
      <c r="AV149" s="377"/>
      <c r="AW149" s="377"/>
      <c r="AX149" s="377"/>
      <c r="AY149" s="377"/>
      <c r="AZ149" s="377"/>
      <c r="BA149" s="377"/>
      <c r="BB149" s="377"/>
      <c r="BC149" s="377"/>
      <c r="BD149" s="377"/>
      <c r="BE149" s="377"/>
      <c r="BF149" s="377"/>
      <c r="BG149" s="377"/>
      <c r="BH149" s="377"/>
      <c r="BI149" s="377"/>
      <c r="BJ149" s="377"/>
      <c r="BK149" s="378"/>
      <c r="BL149" s="377"/>
      <c r="BM149" s="377"/>
      <c r="BN149" s="377"/>
      <c r="BO149" s="378"/>
      <c r="BP149" s="538"/>
      <c r="BQ149" s="526"/>
      <c r="BR149" s="526"/>
      <c r="BS149" s="524"/>
      <c r="BT149" s="524"/>
      <c r="BU149" s="524"/>
      <c r="BV149" s="526"/>
      <c r="BW149" s="526"/>
      <c r="BX149" s="526"/>
      <c r="BY149" s="526"/>
      <c r="BZ149" s="526"/>
      <c r="CA149" s="527"/>
    </row>
    <row r="150" spans="1:79" ht="84.75" customHeight="1">
      <c r="B150" s="550">
        <v>73</v>
      </c>
      <c r="C150" s="551" t="s">
        <v>189</v>
      </c>
      <c r="D150" s="551" t="s">
        <v>193</v>
      </c>
      <c r="E150" s="546" t="s">
        <v>153</v>
      </c>
      <c r="F150" s="546" t="s">
        <v>185</v>
      </c>
      <c r="G150" s="552" t="s">
        <v>315</v>
      </c>
      <c r="H150" s="546" t="s">
        <v>316</v>
      </c>
      <c r="I150" s="547" t="s">
        <v>317</v>
      </c>
      <c r="J150" s="546" t="s">
        <v>318</v>
      </c>
      <c r="K150" s="547" t="s">
        <v>89</v>
      </c>
      <c r="L150" s="548">
        <v>43922</v>
      </c>
      <c r="M150" s="549">
        <v>44196</v>
      </c>
      <c r="N150" s="417" t="s">
        <v>90</v>
      </c>
      <c r="O150" s="375">
        <v>8.3333333333333329E-2</v>
      </c>
      <c r="P150" s="508">
        <f t="shared" si="1"/>
        <v>1</v>
      </c>
      <c r="Q150" s="509"/>
      <c r="R150" s="379"/>
      <c r="S150" s="379"/>
      <c r="T150" s="510"/>
      <c r="U150" s="379"/>
      <c r="V150" s="379"/>
      <c r="W150" s="379"/>
      <c r="X150" s="511"/>
      <c r="Y150" s="509"/>
      <c r="Z150" s="379"/>
      <c r="AA150" s="379"/>
      <c r="AB150" s="510"/>
      <c r="AC150" s="379"/>
      <c r="AD150" s="330"/>
      <c r="AE150" s="330"/>
      <c r="AF150" s="381"/>
      <c r="AG150" s="512"/>
      <c r="AH150" s="380"/>
      <c r="AI150" s="380"/>
      <c r="AJ150" s="513"/>
      <c r="AK150" s="379"/>
      <c r="AL150" s="330"/>
      <c r="AM150" s="330"/>
      <c r="AN150" s="381"/>
      <c r="AO150" s="512">
        <v>0.33</v>
      </c>
      <c r="AP150" s="380"/>
      <c r="AQ150" s="380"/>
      <c r="AR150" s="513"/>
      <c r="AS150" s="379"/>
      <c r="AT150" s="330"/>
      <c r="AU150" s="330"/>
      <c r="AV150" s="330"/>
      <c r="AW150" s="380"/>
      <c r="AX150" s="380"/>
      <c r="AY150" s="380"/>
      <c r="AZ150" s="380"/>
      <c r="BA150" s="330">
        <v>0.33</v>
      </c>
      <c r="BB150" s="330"/>
      <c r="BC150" s="330"/>
      <c r="BD150" s="330"/>
      <c r="BE150" s="380"/>
      <c r="BF150" s="380"/>
      <c r="BG150" s="380"/>
      <c r="BH150" s="380"/>
      <c r="BI150" s="330"/>
      <c r="BJ150" s="330"/>
      <c r="BK150" s="381"/>
      <c r="BL150" s="382">
        <v>0.34</v>
      </c>
      <c r="BM150" s="382"/>
      <c r="BN150" s="382"/>
      <c r="BO150" s="514"/>
      <c r="BP150" s="538"/>
      <c r="BQ150" s="526"/>
      <c r="BR150" s="526"/>
      <c r="BS150" s="540" t="s">
        <v>192</v>
      </c>
      <c r="BT150" s="540"/>
      <c r="BU150" s="540"/>
      <c r="BV150" s="540" t="s">
        <v>197</v>
      </c>
      <c r="BW150" s="540"/>
      <c r="BX150" s="540"/>
      <c r="BY150" s="526"/>
      <c r="BZ150" s="526"/>
      <c r="CA150" s="527"/>
    </row>
    <row r="151" spans="1:79" ht="17.25" customHeight="1" thickBot="1">
      <c r="B151" s="919"/>
      <c r="C151" s="542"/>
      <c r="D151" s="542"/>
      <c r="E151" s="532"/>
      <c r="F151" s="532"/>
      <c r="G151" s="544"/>
      <c r="H151" s="532"/>
      <c r="I151" s="530"/>
      <c r="J151" s="532"/>
      <c r="K151" s="530"/>
      <c r="L151" s="534"/>
      <c r="M151" s="536"/>
      <c r="N151" s="414" t="s">
        <v>92</v>
      </c>
      <c r="O151" s="332">
        <f>P151*O150</f>
        <v>2.75E-2</v>
      </c>
      <c r="P151" s="442">
        <f t="shared" si="1"/>
        <v>0.33</v>
      </c>
      <c r="Q151" s="479"/>
      <c r="R151" s="323"/>
      <c r="S151" s="323"/>
      <c r="T151" s="480"/>
      <c r="U151" s="323"/>
      <c r="V151" s="323"/>
      <c r="W151" s="323"/>
      <c r="X151" s="481"/>
      <c r="Y151" s="479"/>
      <c r="Z151" s="323"/>
      <c r="AA151" s="323"/>
      <c r="AB151" s="480"/>
      <c r="AC151" s="323"/>
      <c r="AD151" s="312"/>
      <c r="AE151" s="312"/>
      <c r="AF151" s="324"/>
      <c r="AG151" s="479"/>
      <c r="AH151" s="312"/>
      <c r="AI151" s="312"/>
      <c r="AJ151" s="482"/>
      <c r="AK151" s="323"/>
      <c r="AL151" s="312"/>
      <c r="AM151" s="312"/>
      <c r="AN151" s="324"/>
      <c r="AO151" s="479">
        <v>0.33</v>
      </c>
      <c r="AP151" s="312"/>
      <c r="AQ151" s="312"/>
      <c r="AR151" s="482"/>
      <c r="AS151" s="323"/>
      <c r="AT151" s="312"/>
      <c r="AU151" s="312"/>
      <c r="AV151" s="312"/>
      <c r="AW151" s="312"/>
      <c r="AX151" s="312"/>
      <c r="AY151" s="312"/>
      <c r="AZ151" s="312"/>
      <c r="BA151" s="312"/>
      <c r="BB151" s="312"/>
      <c r="BC151" s="312"/>
      <c r="BD151" s="312"/>
      <c r="BE151" s="312"/>
      <c r="BF151" s="312"/>
      <c r="BG151" s="312"/>
      <c r="BH151" s="312"/>
      <c r="BI151" s="312"/>
      <c r="BJ151" s="312"/>
      <c r="BK151" s="324"/>
      <c r="BL151" s="312"/>
      <c r="BM151" s="312"/>
      <c r="BN151" s="312"/>
      <c r="BO151" s="324"/>
      <c r="BP151" s="538"/>
      <c r="BQ151" s="526"/>
      <c r="BR151" s="526"/>
      <c r="BS151" s="540"/>
      <c r="BT151" s="540"/>
      <c r="BU151" s="540"/>
      <c r="BV151" s="540"/>
      <c r="BW151" s="540"/>
      <c r="BX151" s="540"/>
      <c r="BY151" s="526"/>
      <c r="BZ151" s="526"/>
      <c r="CA151" s="527"/>
    </row>
    <row r="152" spans="1:79" ht="100.5" customHeight="1">
      <c r="B152" s="541">
        <v>74</v>
      </c>
      <c r="C152" s="542" t="s">
        <v>189</v>
      </c>
      <c r="D152" s="542" t="s">
        <v>193</v>
      </c>
      <c r="E152" s="532" t="s">
        <v>153</v>
      </c>
      <c r="F152" s="532" t="s">
        <v>185</v>
      </c>
      <c r="G152" s="544" t="s">
        <v>315</v>
      </c>
      <c r="H152" s="532" t="s">
        <v>319</v>
      </c>
      <c r="I152" s="530" t="s">
        <v>320</v>
      </c>
      <c r="J152" s="532" t="s">
        <v>321</v>
      </c>
      <c r="K152" s="530" t="s">
        <v>89</v>
      </c>
      <c r="L152" s="534">
        <v>43941</v>
      </c>
      <c r="M152" s="536">
        <v>44195</v>
      </c>
      <c r="N152" s="414" t="s">
        <v>90</v>
      </c>
      <c r="O152" s="375">
        <v>8.3333333333333329E-2</v>
      </c>
      <c r="P152" s="442">
        <f t="shared" si="1"/>
        <v>1</v>
      </c>
      <c r="Q152" s="474"/>
      <c r="R152" s="319"/>
      <c r="S152" s="319"/>
      <c r="T152" s="475"/>
      <c r="U152" s="319"/>
      <c r="V152" s="319"/>
      <c r="W152" s="319"/>
      <c r="X152" s="476"/>
      <c r="Y152" s="474"/>
      <c r="Z152" s="319"/>
      <c r="AA152" s="319"/>
      <c r="AB152" s="475"/>
      <c r="AC152" s="319"/>
      <c r="AD152" s="320"/>
      <c r="AE152" s="320"/>
      <c r="AF152" s="322"/>
      <c r="AG152" s="477"/>
      <c r="AH152" s="321"/>
      <c r="AI152" s="321"/>
      <c r="AJ152" s="478"/>
      <c r="AK152" s="319"/>
      <c r="AL152" s="320"/>
      <c r="AM152" s="320"/>
      <c r="AN152" s="322"/>
      <c r="AO152" s="477">
        <v>0.33</v>
      </c>
      <c r="AP152" s="321"/>
      <c r="AQ152" s="321"/>
      <c r="AR152" s="478"/>
      <c r="AS152" s="319"/>
      <c r="AT152" s="320"/>
      <c r="AU152" s="320"/>
      <c r="AV152" s="320"/>
      <c r="AW152" s="321"/>
      <c r="AX152" s="321"/>
      <c r="AY152" s="321"/>
      <c r="AZ152" s="321"/>
      <c r="BA152" s="320">
        <v>0.34</v>
      </c>
      <c r="BB152" s="320"/>
      <c r="BC152" s="320"/>
      <c r="BD152" s="320"/>
      <c r="BE152" s="321"/>
      <c r="BF152" s="321"/>
      <c r="BG152" s="321"/>
      <c r="BH152" s="321"/>
      <c r="BI152" s="320"/>
      <c r="BJ152" s="320"/>
      <c r="BK152" s="322"/>
      <c r="BL152" s="308">
        <v>0.33</v>
      </c>
      <c r="BM152" s="308"/>
      <c r="BN152" s="308"/>
      <c r="BO152" s="461"/>
      <c r="BP152" s="538"/>
      <c r="BQ152" s="526"/>
      <c r="BR152" s="526"/>
      <c r="BS152" s="540" t="s">
        <v>322</v>
      </c>
      <c r="BT152" s="540"/>
      <c r="BU152" s="540"/>
      <c r="BV152" s="540" t="s">
        <v>323</v>
      </c>
      <c r="BW152" s="540"/>
      <c r="BX152" s="540"/>
      <c r="BY152" s="526"/>
      <c r="BZ152" s="526"/>
      <c r="CA152" s="527"/>
    </row>
    <row r="153" spans="1:79" ht="100.5" customHeight="1" thickBot="1">
      <c r="B153" s="919"/>
      <c r="C153" s="542"/>
      <c r="D153" s="542"/>
      <c r="E153" s="532"/>
      <c r="F153" s="532"/>
      <c r="G153" s="544"/>
      <c r="H153" s="532"/>
      <c r="I153" s="530"/>
      <c r="J153" s="532"/>
      <c r="K153" s="530"/>
      <c r="L153" s="534"/>
      <c r="M153" s="536"/>
      <c r="N153" s="414" t="s">
        <v>92</v>
      </c>
      <c r="O153" s="332">
        <f>P153*O152</f>
        <v>5.5833333333333332E-2</v>
      </c>
      <c r="P153" s="442">
        <f t="shared" si="1"/>
        <v>0.67</v>
      </c>
      <c r="Q153" s="479"/>
      <c r="R153" s="323"/>
      <c r="S153" s="323"/>
      <c r="T153" s="480"/>
      <c r="U153" s="323"/>
      <c r="V153" s="323"/>
      <c r="W153" s="323"/>
      <c r="X153" s="481"/>
      <c r="Y153" s="479"/>
      <c r="Z153" s="323"/>
      <c r="AA153" s="323"/>
      <c r="AB153" s="480"/>
      <c r="AC153" s="323"/>
      <c r="AD153" s="312"/>
      <c r="AE153" s="312"/>
      <c r="AF153" s="324"/>
      <c r="AG153" s="479"/>
      <c r="AH153" s="312"/>
      <c r="AI153" s="312"/>
      <c r="AJ153" s="482"/>
      <c r="AK153" s="323"/>
      <c r="AL153" s="312"/>
      <c r="AM153" s="312"/>
      <c r="AN153" s="324"/>
      <c r="AO153" s="479">
        <v>0.33</v>
      </c>
      <c r="AP153" s="312"/>
      <c r="AQ153" s="312"/>
      <c r="AR153" s="482"/>
      <c r="AS153" s="323"/>
      <c r="AT153" s="312"/>
      <c r="AU153" s="312"/>
      <c r="AV153" s="312"/>
      <c r="AW153" s="312"/>
      <c r="AX153" s="312"/>
      <c r="AY153" s="312"/>
      <c r="AZ153" s="312"/>
      <c r="BA153" s="312">
        <v>0.34</v>
      </c>
      <c r="BB153" s="312"/>
      <c r="BC153" s="312"/>
      <c r="BD153" s="312"/>
      <c r="BE153" s="312"/>
      <c r="BF153" s="312"/>
      <c r="BG153" s="312"/>
      <c r="BH153" s="312"/>
      <c r="BI153" s="312"/>
      <c r="BJ153" s="312"/>
      <c r="BK153" s="324"/>
      <c r="BL153" s="312"/>
      <c r="BM153" s="312"/>
      <c r="BN153" s="312"/>
      <c r="BO153" s="324"/>
      <c r="BP153" s="538"/>
      <c r="BQ153" s="526"/>
      <c r="BR153" s="526"/>
      <c r="BS153" s="540"/>
      <c r="BT153" s="540"/>
      <c r="BU153" s="540"/>
      <c r="BV153" s="540"/>
      <c r="BW153" s="540"/>
      <c r="BX153" s="540"/>
      <c r="BY153" s="526"/>
      <c r="BZ153" s="526"/>
      <c r="CA153" s="527"/>
    </row>
    <row r="154" spans="1:79" ht="100.5" customHeight="1">
      <c r="B154" s="541">
        <v>75</v>
      </c>
      <c r="C154" s="542" t="s">
        <v>189</v>
      </c>
      <c r="D154" s="542" t="s">
        <v>193</v>
      </c>
      <c r="E154" s="532" t="s">
        <v>153</v>
      </c>
      <c r="F154" s="532" t="s">
        <v>185</v>
      </c>
      <c r="G154" s="544" t="s">
        <v>315</v>
      </c>
      <c r="H154" s="532" t="s">
        <v>324</v>
      </c>
      <c r="I154" s="530" t="s">
        <v>325</v>
      </c>
      <c r="J154" s="532" t="s">
        <v>321</v>
      </c>
      <c r="K154" s="530" t="s">
        <v>89</v>
      </c>
      <c r="L154" s="534">
        <v>43832</v>
      </c>
      <c r="M154" s="536">
        <v>44135</v>
      </c>
      <c r="N154" s="414" t="s">
        <v>90</v>
      </c>
      <c r="O154" s="375">
        <v>8.3333333333333329E-2</v>
      </c>
      <c r="P154" s="442">
        <f t="shared" si="1"/>
        <v>1</v>
      </c>
      <c r="Q154" s="474"/>
      <c r="R154" s="319"/>
      <c r="S154" s="319"/>
      <c r="T154" s="475"/>
      <c r="U154" s="319"/>
      <c r="V154" s="319"/>
      <c r="W154" s="319"/>
      <c r="X154" s="476"/>
      <c r="Y154" s="474"/>
      <c r="Z154" s="319"/>
      <c r="AA154" s="319"/>
      <c r="AB154" s="475"/>
      <c r="AC154" s="319">
        <v>0.33</v>
      </c>
      <c r="AD154" s="320"/>
      <c r="AE154" s="320"/>
      <c r="AF154" s="322"/>
      <c r="AG154" s="477"/>
      <c r="AH154" s="321"/>
      <c r="AI154" s="321"/>
      <c r="AJ154" s="478"/>
      <c r="AK154" s="319"/>
      <c r="AL154" s="330"/>
      <c r="AM154" s="320"/>
      <c r="AN154" s="322"/>
      <c r="AO154" s="477">
        <v>0.33</v>
      </c>
      <c r="AP154" s="321"/>
      <c r="AQ154" s="321"/>
      <c r="AR154" s="478"/>
      <c r="AS154" s="319"/>
      <c r="AT154" s="320"/>
      <c r="AU154" s="320"/>
      <c r="AV154" s="320"/>
      <c r="AW154" s="321"/>
      <c r="AX154" s="321"/>
      <c r="AY154" s="321"/>
      <c r="AZ154" s="321"/>
      <c r="BA154" s="320">
        <v>0.34</v>
      </c>
      <c r="BB154" s="320"/>
      <c r="BC154" s="320"/>
      <c r="BD154" s="320"/>
      <c r="BE154" s="321"/>
      <c r="BF154" s="321"/>
      <c r="BG154" s="321"/>
      <c r="BH154" s="321"/>
      <c r="BI154" s="320"/>
      <c r="BJ154" s="320"/>
      <c r="BK154" s="322"/>
      <c r="BL154" s="308"/>
      <c r="BM154" s="308"/>
      <c r="BN154" s="308"/>
      <c r="BO154" s="461"/>
      <c r="BP154" s="538"/>
      <c r="BQ154" s="526"/>
      <c r="BR154" s="526"/>
      <c r="BS154" s="524" t="s">
        <v>326</v>
      </c>
      <c r="BT154" s="524"/>
      <c r="BU154" s="524"/>
      <c r="BV154" s="524" t="s">
        <v>327</v>
      </c>
      <c r="BW154" s="524"/>
      <c r="BX154" s="524"/>
      <c r="BY154" s="526"/>
      <c r="BZ154" s="526"/>
      <c r="CA154" s="527"/>
    </row>
    <row r="155" spans="1:79" ht="100.5" customHeight="1" thickBot="1">
      <c r="B155" s="921"/>
      <c r="C155" s="543"/>
      <c r="D155" s="543"/>
      <c r="E155" s="533"/>
      <c r="F155" s="533"/>
      <c r="G155" s="545"/>
      <c r="H155" s="533"/>
      <c r="I155" s="531"/>
      <c r="J155" s="533"/>
      <c r="K155" s="531"/>
      <c r="L155" s="535"/>
      <c r="M155" s="537"/>
      <c r="N155" s="416" t="s">
        <v>92</v>
      </c>
      <c r="O155" s="334">
        <f>P155*O154</f>
        <v>8.3333333333333329E-2</v>
      </c>
      <c r="P155" s="503">
        <f t="shared" si="1"/>
        <v>1</v>
      </c>
      <c r="Q155" s="515"/>
      <c r="R155" s="516"/>
      <c r="S155" s="516"/>
      <c r="T155" s="517"/>
      <c r="U155" s="376"/>
      <c r="V155" s="376"/>
      <c r="W155" s="376"/>
      <c r="X155" s="506"/>
      <c r="Y155" s="515"/>
      <c r="Z155" s="516"/>
      <c r="AA155" s="516"/>
      <c r="AB155" s="517"/>
      <c r="AC155" s="376">
        <v>0.33</v>
      </c>
      <c r="AD155" s="377"/>
      <c r="AE155" s="377"/>
      <c r="AF155" s="378"/>
      <c r="AG155" s="515"/>
      <c r="AH155" s="518"/>
      <c r="AI155" s="518"/>
      <c r="AJ155" s="519"/>
      <c r="AK155" s="376"/>
      <c r="AL155" s="377"/>
      <c r="AM155" s="377"/>
      <c r="AN155" s="378"/>
      <c r="AO155" s="515">
        <v>0.33</v>
      </c>
      <c r="AP155" s="518"/>
      <c r="AQ155" s="518"/>
      <c r="AR155" s="519"/>
      <c r="AS155" s="376"/>
      <c r="AT155" s="377"/>
      <c r="AU155" s="377"/>
      <c r="AV155" s="377"/>
      <c r="AW155" s="377"/>
      <c r="AX155" s="377"/>
      <c r="AY155" s="377"/>
      <c r="AZ155" s="377"/>
      <c r="BA155" s="377">
        <v>0.34</v>
      </c>
      <c r="BB155" s="377"/>
      <c r="BC155" s="377"/>
      <c r="BD155" s="377"/>
      <c r="BE155" s="377"/>
      <c r="BF155" s="377"/>
      <c r="BG155" s="377"/>
      <c r="BH155" s="377"/>
      <c r="BI155" s="377"/>
      <c r="BJ155" s="377"/>
      <c r="BK155" s="378"/>
      <c r="BL155" s="377"/>
      <c r="BM155" s="377"/>
      <c r="BN155" s="377"/>
      <c r="BO155" s="378"/>
      <c r="BP155" s="539"/>
      <c r="BQ155" s="528"/>
      <c r="BR155" s="528"/>
      <c r="BS155" s="525"/>
      <c r="BT155" s="525"/>
      <c r="BU155" s="525"/>
      <c r="BV155" s="525"/>
      <c r="BW155" s="525"/>
      <c r="BX155" s="525"/>
      <c r="BY155" s="528"/>
      <c r="BZ155" s="528"/>
      <c r="CA155" s="529"/>
    </row>
    <row r="156" spans="1:79" ht="16.5">
      <c r="O156" s="34"/>
    </row>
    <row r="157" spans="1:79" ht="16.5"/>
    <row r="158" spans="1:79" ht="16.5"/>
    <row r="159" spans="1:79" ht="16.5"/>
    <row r="160" spans="1:79" ht="16.5"/>
    <row r="161" ht="16.5"/>
    <row r="162" ht="16.5"/>
    <row r="163" ht="16.5"/>
    <row r="164" ht="16.5"/>
    <row r="165" ht="16.5"/>
    <row r="166" ht="16.5"/>
    <row r="167" ht="16.5"/>
    <row r="168" ht="16.5"/>
    <row r="169" ht="16.5"/>
    <row r="170" ht="16.5"/>
    <row r="171" ht="16.5"/>
    <row r="172" ht="16.5"/>
    <row r="173" ht="16.5"/>
    <row r="174" ht="16.5"/>
    <row r="175" ht="16.5"/>
    <row r="176" ht="16.5"/>
    <row r="177" ht="16.5"/>
    <row r="178" ht="16.5"/>
    <row r="179" ht="16.5"/>
    <row r="180" ht="16.5"/>
    <row r="181" ht="16.5"/>
    <row r="182" ht="16.5"/>
    <row r="183" ht="16.5"/>
    <row r="184" ht="16.5"/>
    <row r="185" ht="16.5"/>
    <row r="186" ht="16.5"/>
    <row r="187" ht="16.5"/>
    <row r="188" ht="16.5"/>
    <row r="189" ht="16.5"/>
    <row r="190" ht="16.5"/>
    <row r="191" ht="16.5"/>
    <row r="192" ht="16.5"/>
    <row r="193" ht="16.5"/>
    <row r="194" ht="16.5"/>
    <row r="195" ht="16.5"/>
    <row r="196" ht="16.5"/>
    <row r="197" ht="16.5"/>
    <row r="198" ht="16.5"/>
    <row r="199" ht="16.5"/>
    <row r="200" ht="16.5"/>
    <row r="201" ht="16.5"/>
    <row r="202" ht="16.5"/>
    <row r="203" ht="16.5"/>
    <row r="204" ht="16.5"/>
    <row r="205" ht="16.5"/>
    <row r="206" ht="16.5"/>
    <row r="207" ht="16.5"/>
    <row r="208" ht="16.5"/>
    <row r="209" ht="16.5"/>
    <row r="210" ht="16.5"/>
    <row r="211" ht="16.5"/>
    <row r="212" ht="16.5"/>
    <row r="213" ht="16.5"/>
    <row r="214" ht="16.5"/>
    <row r="215" ht="16.5"/>
    <row r="216" ht="16.5"/>
    <row r="217" ht="16.5"/>
    <row r="218" ht="16.5"/>
    <row r="219" ht="16.5"/>
    <row r="220" ht="16.5"/>
    <row r="221" ht="16.5"/>
    <row r="222" ht="16.5"/>
    <row r="223" ht="16.5"/>
    <row r="224" ht="16.5"/>
    <row r="225" ht="16.5"/>
    <row r="226" ht="16.5"/>
    <row r="227" ht="16.5"/>
    <row r="228" ht="16.5"/>
    <row r="229" ht="16.5"/>
    <row r="230" ht="16.5"/>
    <row r="231" ht="16.5"/>
    <row r="232" ht="16.5"/>
    <row r="233" ht="16.5"/>
    <row r="234" ht="16.5"/>
    <row r="235" ht="16.5"/>
    <row r="236" ht="16.5"/>
    <row r="237" ht="16.5"/>
    <row r="238" ht="16.5"/>
    <row r="239" ht="16.5"/>
    <row r="240" ht="16.5"/>
    <row r="241" spans="2:4" ht="16.5"/>
    <row r="242" spans="2:4" ht="16.5"/>
    <row r="243" spans="2:4" ht="16.5"/>
    <row r="244" spans="2:4" ht="16.5"/>
    <row r="245" spans="2:4" ht="16.5"/>
    <row r="246" spans="2:4" ht="16.5"/>
    <row r="247" spans="2:4" ht="16.5"/>
    <row r="248" spans="2:4" ht="16.5"/>
    <row r="249" spans="2:4" ht="16.5"/>
    <row r="250" spans="2:4" ht="16.5"/>
    <row r="251" spans="2:4" ht="16.5"/>
    <row r="252" spans="2:4" ht="16.5"/>
    <row r="253" spans="2:4" ht="16.5">
      <c r="B253" s="30"/>
      <c r="C253" s="30"/>
      <c r="D253" s="30"/>
    </row>
    <row r="254" spans="2:4" ht="16.5">
      <c r="B254" s="30"/>
      <c r="C254" s="30"/>
      <c r="D254" s="30"/>
    </row>
    <row r="255" spans="2:4" ht="16.5">
      <c r="B255" s="30"/>
      <c r="C255" s="30"/>
      <c r="D255" s="30"/>
    </row>
    <row r="256" spans="2:4" ht="16.5">
      <c r="B256" s="30"/>
      <c r="C256" s="30"/>
      <c r="D256" s="30"/>
    </row>
    <row r="257" spans="2:4" ht="16.5">
      <c r="B257" s="30"/>
      <c r="C257" s="30"/>
      <c r="D257" s="30"/>
    </row>
    <row r="258" spans="2:4" ht="16.5">
      <c r="B258" s="30"/>
      <c r="C258" s="30"/>
      <c r="D258" s="30"/>
    </row>
    <row r="259" spans="2:4" ht="16.5">
      <c r="B259" s="30"/>
      <c r="C259" s="30"/>
      <c r="D259" s="30"/>
    </row>
    <row r="260" spans="2:4" ht="16.5">
      <c r="B260" s="30"/>
      <c r="C260" s="30"/>
      <c r="D260" s="30"/>
    </row>
    <row r="261" spans="2:4" ht="16.5">
      <c r="B261" s="30"/>
      <c r="C261" s="30"/>
      <c r="D261" s="30"/>
    </row>
    <row r="262" spans="2:4" ht="16.5">
      <c r="B262" s="30"/>
      <c r="C262" s="30"/>
      <c r="D262" s="30"/>
    </row>
    <row r="263" spans="2:4" ht="16.5">
      <c r="B263" s="30"/>
      <c r="C263" s="30"/>
      <c r="D263" s="30"/>
    </row>
    <row r="264" spans="2:4" ht="16.5">
      <c r="B264" s="30"/>
      <c r="C264" s="30"/>
      <c r="D264" s="30"/>
    </row>
    <row r="265" spans="2:4" ht="16.5">
      <c r="B265" s="30"/>
      <c r="C265" s="30"/>
      <c r="D265" s="30"/>
    </row>
    <row r="266" spans="2:4" ht="16.5">
      <c r="B266" s="30"/>
      <c r="C266" s="30"/>
      <c r="D266" s="30"/>
    </row>
    <row r="267" spans="2:4" ht="16.5">
      <c r="B267" s="30"/>
      <c r="C267" s="30"/>
      <c r="D267" s="30"/>
    </row>
    <row r="268" spans="2:4" ht="16.5">
      <c r="B268" s="30"/>
      <c r="C268" s="30"/>
      <c r="D268" s="30"/>
    </row>
    <row r="269" spans="2:4" ht="16.5">
      <c r="B269" s="30"/>
      <c r="C269" s="30"/>
      <c r="D269" s="30"/>
    </row>
    <row r="270" spans="2:4" ht="16.5">
      <c r="B270" s="30"/>
      <c r="C270" s="30"/>
      <c r="D270" s="30"/>
    </row>
    <row r="271" spans="2:4" ht="16.5">
      <c r="B271" s="30"/>
      <c r="C271" s="30"/>
      <c r="D271" s="30"/>
    </row>
    <row r="272" spans="2:4" ht="16.5">
      <c r="B272" s="30"/>
      <c r="C272" s="30"/>
      <c r="D272" s="30"/>
    </row>
    <row r="273" spans="2:4" ht="16.5">
      <c r="B273" s="30"/>
      <c r="C273" s="30"/>
      <c r="D273" s="30"/>
    </row>
    <row r="274" spans="2:4" ht="16.5">
      <c r="B274" s="30"/>
      <c r="C274" s="30"/>
      <c r="D274" s="30"/>
    </row>
    <row r="275" spans="2:4" ht="16.5">
      <c r="B275" s="30"/>
      <c r="C275" s="30"/>
      <c r="D275" s="30"/>
    </row>
    <row r="276" spans="2:4" ht="16.5">
      <c r="B276" s="30"/>
      <c r="C276" s="30"/>
      <c r="D276" s="30"/>
    </row>
    <row r="277" spans="2:4" ht="16.5">
      <c r="B277" s="30"/>
      <c r="C277" s="30"/>
      <c r="D277" s="30"/>
    </row>
    <row r="278" spans="2:4" ht="16.5">
      <c r="B278" s="30"/>
      <c r="C278" s="30"/>
      <c r="D278" s="30"/>
    </row>
    <row r="279" spans="2:4" ht="16.5">
      <c r="B279" s="30"/>
      <c r="C279" s="30"/>
      <c r="D279" s="30"/>
    </row>
    <row r="280" spans="2:4" ht="16.5">
      <c r="B280" s="30"/>
      <c r="C280" s="30"/>
      <c r="D280" s="30"/>
    </row>
    <row r="281" spans="2:4" ht="16.5">
      <c r="B281" s="30"/>
      <c r="C281" s="30"/>
      <c r="D281" s="30"/>
    </row>
    <row r="282" spans="2:4" ht="16.5">
      <c r="B282" s="30"/>
      <c r="C282" s="30"/>
      <c r="D282" s="30"/>
    </row>
    <row r="283" spans="2:4" ht="16.5">
      <c r="B283" s="30"/>
      <c r="C283" s="30"/>
      <c r="D283" s="30"/>
    </row>
    <row r="284" spans="2:4" ht="16.5">
      <c r="B284" s="30"/>
      <c r="C284" s="30"/>
      <c r="D284" s="30"/>
    </row>
    <row r="285" spans="2:4" ht="16.5">
      <c r="B285" s="30"/>
      <c r="C285" s="30"/>
      <c r="D285" s="30"/>
    </row>
    <row r="286" spans="2:4" ht="16.5">
      <c r="B286" s="30"/>
      <c r="C286" s="30"/>
      <c r="D286" s="30"/>
    </row>
    <row r="287" spans="2:4" ht="16.5">
      <c r="B287" s="30"/>
      <c r="C287" s="30"/>
      <c r="D287" s="30"/>
    </row>
    <row r="288" spans="2:4" ht="16.5">
      <c r="B288" s="30"/>
      <c r="C288" s="30"/>
      <c r="D288" s="30"/>
    </row>
    <row r="289" spans="2:4" ht="16.5">
      <c r="B289" s="30"/>
      <c r="C289" s="30"/>
      <c r="D289" s="30"/>
    </row>
    <row r="290" spans="2:4" ht="16.5">
      <c r="B290" s="30"/>
      <c r="C290" s="30"/>
      <c r="D290" s="30"/>
    </row>
    <row r="291" spans="2:4" ht="16.5">
      <c r="B291" s="30"/>
      <c r="C291" s="30"/>
      <c r="D291" s="30"/>
    </row>
    <row r="292" spans="2:4" ht="16.5">
      <c r="B292" s="30"/>
      <c r="C292" s="30"/>
      <c r="D292" s="30"/>
    </row>
    <row r="293" spans="2:4" ht="16.5">
      <c r="B293" s="30"/>
      <c r="C293" s="30"/>
      <c r="D293" s="30"/>
    </row>
    <row r="294" spans="2:4" ht="16.5">
      <c r="B294" s="30"/>
      <c r="C294" s="30"/>
      <c r="D294" s="30"/>
    </row>
    <row r="295" spans="2:4" ht="16.5">
      <c r="B295" s="30"/>
      <c r="C295" s="30"/>
      <c r="D295" s="30"/>
    </row>
    <row r="296" spans="2:4" ht="16.5">
      <c r="B296" s="30"/>
      <c r="C296" s="30"/>
      <c r="D296" s="30"/>
    </row>
    <row r="297" spans="2:4" ht="16.5">
      <c r="B297" s="30"/>
      <c r="C297" s="30"/>
      <c r="D297" s="30"/>
    </row>
    <row r="298" spans="2:4" ht="16.5">
      <c r="B298" s="30"/>
      <c r="C298" s="30"/>
      <c r="D298" s="30"/>
    </row>
    <row r="299" spans="2:4" ht="16.5">
      <c r="B299" s="30"/>
      <c r="C299" s="30"/>
      <c r="D299" s="30"/>
    </row>
    <row r="300" spans="2:4" ht="16.5">
      <c r="B300" s="30"/>
      <c r="C300" s="30"/>
      <c r="D300" s="30"/>
    </row>
    <row r="301" spans="2:4" ht="16.5">
      <c r="B301" s="30"/>
      <c r="C301" s="30"/>
      <c r="D301" s="30"/>
    </row>
    <row r="302" spans="2:4" ht="16.5">
      <c r="B302" s="30"/>
      <c r="C302" s="30"/>
      <c r="D302" s="30"/>
    </row>
    <row r="303" spans="2:4" ht="16.5">
      <c r="B303" s="30"/>
      <c r="C303" s="30"/>
      <c r="D303" s="30"/>
    </row>
    <row r="304" spans="2:4" ht="16.5">
      <c r="B304" s="30"/>
      <c r="C304" s="30"/>
      <c r="D304" s="30"/>
    </row>
    <row r="305" spans="2:4" ht="16.5">
      <c r="B305" s="30"/>
      <c r="C305" s="30"/>
      <c r="D305" s="30"/>
    </row>
    <row r="306" spans="2:4" ht="16.5">
      <c r="B306" s="30"/>
      <c r="C306" s="30"/>
      <c r="D306" s="30"/>
    </row>
    <row r="307" spans="2:4" ht="16.5">
      <c r="B307" s="30"/>
      <c r="C307" s="30"/>
      <c r="D307" s="30"/>
    </row>
    <row r="308" spans="2:4" ht="16.5">
      <c r="B308" s="30"/>
      <c r="C308" s="30"/>
      <c r="D308" s="30"/>
    </row>
    <row r="309" spans="2:4" ht="16.5">
      <c r="B309" s="30"/>
      <c r="C309" s="30"/>
      <c r="D309" s="30"/>
    </row>
    <row r="310" spans="2:4" ht="16.5">
      <c r="B310" s="30"/>
      <c r="C310" s="30"/>
      <c r="D310" s="30"/>
    </row>
    <row r="311" spans="2:4" ht="16.5">
      <c r="B311" s="30"/>
      <c r="C311" s="30"/>
      <c r="D311" s="30"/>
    </row>
    <row r="312" spans="2:4" ht="16.5">
      <c r="B312" s="30"/>
      <c r="C312" s="30"/>
      <c r="D312" s="30"/>
    </row>
    <row r="313" spans="2:4" ht="16.5">
      <c r="B313" s="30"/>
      <c r="C313" s="30"/>
      <c r="D313" s="30"/>
    </row>
    <row r="314" spans="2:4" ht="16.5">
      <c r="B314" s="30"/>
      <c r="C314" s="30"/>
      <c r="D314" s="30"/>
    </row>
    <row r="315" spans="2:4" ht="16.5">
      <c r="B315" s="30"/>
      <c r="C315" s="30"/>
      <c r="D315" s="30"/>
    </row>
    <row r="316" spans="2:4" ht="16.5">
      <c r="B316" s="30"/>
      <c r="C316" s="30"/>
      <c r="D316" s="30"/>
    </row>
    <row r="317" spans="2:4" ht="16.5">
      <c r="B317" s="30"/>
      <c r="C317" s="30"/>
      <c r="D317" s="30"/>
    </row>
    <row r="318" spans="2:4" ht="16.5">
      <c r="B318" s="30"/>
      <c r="C318" s="30"/>
      <c r="D318" s="30"/>
    </row>
    <row r="319" spans="2:4" ht="16.5">
      <c r="B319" s="30"/>
      <c r="C319" s="30"/>
      <c r="D319" s="30"/>
    </row>
    <row r="320" spans="2:4" ht="16.5">
      <c r="B320" s="30"/>
      <c r="C320" s="30"/>
      <c r="D320" s="30"/>
    </row>
    <row r="321" spans="2:4" ht="16.5">
      <c r="B321" s="30"/>
      <c r="C321" s="30"/>
      <c r="D321" s="30"/>
    </row>
    <row r="322" spans="2:4" ht="16.5">
      <c r="B322" s="30"/>
      <c r="C322" s="30"/>
      <c r="D322" s="30"/>
    </row>
    <row r="323" spans="2:4" ht="16.5">
      <c r="B323" s="30"/>
      <c r="C323" s="30"/>
      <c r="D323" s="30"/>
    </row>
    <row r="324" spans="2:4" ht="16.5">
      <c r="B324" s="30"/>
      <c r="C324" s="30"/>
      <c r="D324" s="30"/>
    </row>
    <row r="325" spans="2:4" ht="16.5">
      <c r="B325" s="30"/>
      <c r="C325" s="30"/>
      <c r="D325" s="30"/>
    </row>
    <row r="326" spans="2:4" ht="16.5">
      <c r="B326" s="30"/>
      <c r="C326" s="30"/>
      <c r="D326" s="30"/>
    </row>
    <row r="327" spans="2:4" ht="16.5">
      <c r="B327" s="30"/>
      <c r="C327" s="30"/>
      <c r="D327" s="30"/>
    </row>
    <row r="328" spans="2:4" ht="16.5">
      <c r="B328" s="30"/>
      <c r="C328" s="30"/>
      <c r="D328" s="30"/>
    </row>
    <row r="329" spans="2:4" ht="16.5">
      <c r="B329" s="30"/>
      <c r="C329" s="30"/>
      <c r="D329" s="30"/>
    </row>
    <row r="330" spans="2:4" ht="16.5">
      <c r="B330" s="30"/>
      <c r="C330" s="30"/>
      <c r="D330" s="30"/>
    </row>
    <row r="331" spans="2:4" ht="16.5">
      <c r="B331" s="30"/>
      <c r="C331" s="30"/>
      <c r="D331" s="30"/>
    </row>
    <row r="332" spans="2:4" ht="16.5">
      <c r="B332" s="30"/>
      <c r="C332" s="30"/>
      <c r="D332" s="30"/>
    </row>
    <row r="333" spans="2:4" ht="16.5">
      <c r="B333" s="30"/>
      <c r="C333" s="30"/>
      <c r="D333" s="30"/>
    </row>
    <row r="334" spans="2:4" ht="16.5">
      <c r="B334" s="30"/>
      <c r="C334" s="30"/>
      <c r="D334" s="30"/>
    </row>
    <row r="335" spans="2:4" ht="16.5">
      <c r="B335" s="30"/>
      <c r="C335" s="30"/>
      <c r="D335" s="30"/>
    </row>
    <row r="336" spans="2:4" ht="16.5">
      <c r="B336" s="30"/>
      <c r="C336" s="30"/>
      <c r="D336" s="30"/>
    </row>
    <row r="337" spans="2:4" ht="16.5">
      <c r="B337" s="30"/>
      <c r="C337" s="30"/>
      <c r="D337" s="30"/>
    </row>
    <row r="338" spans="2:4" ht="16.5">
      <c r="B338" s="30"/>
      <c r="C338" s="30"/>
      <c r="D338" s="30"/>
    </row>
    <row r="339" spans="2:4" ht="16.5">
      <c r="B339" s="30"/>
      <c r="C339" s="30"/>
      <c r="D339" s="30"/>
    </row>
    <row r="340" spans="2:4" ht="16.5">
      <c r="B340" s="30"/>
      <c r="C340" s="30"/>
      <c r="D340" s="30"/>
    </row>
    <row r="341" spans="2:4" ht="16.5">
      <c r="B341" s="30"/>
      <c r="C341" s="30"/>
      <c r="D341" s="30"/>
    </row>
    <row r="342" spans="2:4" ht="16.5">
      <c r="B342" s="30"/>
      <c r="C342" s="30"/>
      <c r="D342" s="30"/>
    </row>
    <row r="343" spans="2:4" ht="16.5">
      <c r="B343" s="30"/>
      <c r="C343" s="30"/>
      <c r="D343" s="30"/>
    </row>
    <row r="344" spans="2:4" ht="16.5">
      <c r="B344" s="30"/>
      <c r="C344" s="30"/>
      <c r="D344" s="30"/>
    </row>
    <row r="345" spans="2:4" ht="16.5">
      <c r="B345" s="30"/>
      <c r="C345" s="30"/>
      <c r="D345" s="30"/>
    </row>
    <row r="346" spans="2:4" ht="16.5">
      <c r="B346" s="30"/>
      <c r="C346" s="30"/>
      <c r="D346" s="30"/>
    </row>
    <row r="347" spans="2:4" ht="16.5">
      <c r="B347" s="30"/>
      <c r="C347" s="30"/>
      <c r="D347" s="30"/>
    </row>
    <row r="348" spans="2:4" ht="16.5">
      <c r="B348" s="30"/>
      <c r="C348" s="30"/>
      <c r="D348" s="30"/>
    </row>
    <row r="349" spans="2:4" ht="16.5">
      <c r="B349" s="30"/>
      <c r="C349" s="30"/>
      <c r="D349" s="30"/>
    </row>
    <row r="350" spans="2:4" ht="16.5">
      <c r="B350" s="30"/>
      <c r="C350" s="30"/>
      <c r="D350" s="30"/>
    </row>
    <row r="351" spans="2:4" ht="16.5">
      <c r="B351" s="30"/>
      <c r="C351" s="30"/>
      <c r="D351" s="30"/>
    </row>
    <row r="352" spans="2:4" ht="16.5">
      <c r="B352" s="30"/>
      <c r="C352" s="30"/>
      <c r="D352" s="30"/>
    </row>
    <row r="353" spans="2:4" ht="16.5">
      <c r="B353" s="30"/>
      <c r="C353" s="30"/>
      <c r="D353" s="30"/>
    </row>
    <row r="354" spans="2:4" ht="16.5">
      <c r="B354" s="30"/>
      <c r="C354" s="30"/>
      <c r="D354" s="30"/>
    </row>
    <row r="355" spans="2:4" ht="16.5">
      <c r="B355" s="30"/>
      <c r="C355" s="30"/>
      <c r="D355" s="30"/>
    </row>
    <row r="356" spans="2:4" ht="16.5">
      <c r="B356" s="30"/>
      <c r="C356" s="30"/>
      <c r="D356" s="30"/>
    </row>
    <row r="357" spans="2:4" ht="16.5">
      <c r="B357" s="30"/>
      <c r="C357" s="30"/>
      <c r="D357" s="30"/>
    </row>
    <row r="358" spans="2:4" ht="16.5">
      <c r="B358" s="30"/>
      <c r="C358" s="30"/>
      <c r="D358" s="30"/>
    </row>
    <row r="359" spans="2:4" ht="16.5">
      <c r="B359" s="30"/>
      <c r="C359" s="30"/>
      <c r="D359" s="30"/>
    </row>
    <row r="360" spans="2:4" ht="16.5">
      <c r="B360" s="30"/>
      <c r="C360" s="30"/>
      <c r="D360" s="30"/>
    </row>
    <row r="361" spans="2:4" ht="16.5">
      <c r="B361" s="30"/>
      <c r="C361" s="30"/>
      <c r="D361" s="30"/>
    </row>
    <row r="362" spans="2:4" ht="16.5">
      <c r="B362" s="30"/>
      <c r="C362" s="30"/>
      <c r="D362" s="30"/>
    </row>
    <row r="363" spans="2:4" ht="16.5">
      <c r="B363" s="30"/>
      <c r="C363" s="30"/>
      <c r="D363" s="30"/>
    </row>
    <row r="364" spans="2:4" ht="16.5">
      <c r="B364" s="30"/>
      <c r="C364" s="30"/>
      <c r="D364" s="30"/>
    </row>
    <row r="365" spans="2:4" ht="16.5">
      <c r="B365" s="30"/>
      <c r="C365" s="30"/>
      <c r="D365" s="30"/>
    </row>
    <row r="366" spans="2:4" ht="16.5">
      <c r="B366" s="30"/>
      <c r="C366" s="30"/>
      <c r="D366" s="30"/>
    </row>
    <row r="367" spans="2:4" ht="16.5">
      <c r="B367" s="30"/>
      <c r="C367" s="30"/>
      <c r="D367" s="30"/>
    </row>
    <row r="368" spans="2:4" ht="16.5">
      <c r="B368" s="30"/>
      <c r="C368" s="30"/>
      <c r="D368" s="30"/>
    </row>
    <row r="369" spans="2:4" ht="16.5">
      <c r="B369" s="30"/>
      <c r="C369" s="30"/>
      <c r="D369" s="30"/>
    </row>
    <row r="370" spans="2:4" ht="16.5">
      <c r="B370" s="30"/>
      <c r="C370" s="30"/>
      <c r="D370" s="30"/>
    </row>
    <row r="371" spans="2:4" ht="16.5">
      <c r="B371" s="30"/>
      <c r="C371" s="30"/>
      <c r="D371" s="30"/>
    </row>
    <row r="372" spans="2:4" ht="16.5">
      <c r="B372" s="30"/>
      <c r="C372" s="30"/>
      <c r="D372" s="30"/>
    </row>
    <row r="373" spans="2:4" ht="16.5">
      <c r="B373" s="30"/>
      <c r="C373" s="30"/>
      <c r="D373" s="30"/>
    </row>
    <row r="374" spans="2:4" ht="16.5">
      <c r="B374" s="30"/>
      <c r="C374" s="30"/>
      <c r="D374" s="30"/>
    </row>
    <row r="375" spans="2:4" ht="16.5">
      <c r="B375" s="30"/>
      <c r="C375" s="30"/>
      <c r="D375" s="30"/>
    </row>
    <row r="376" spans="2:4" ht="16.5">
      <c r="B376" s="30"/>
      <c r="C376" s="30"/>
      <c r="D376" s="30"/>
    </row>
    <row r="377" spans="2:4" ht="16.5">
      <c r="B377" s="30"/>
      <c r="C377" s="30"/>
      <c r="D377" s="30"/>
    </row>
    <row r="378" spans="2:4" ht="16.5">
      <c r="B378" s="30"/>
      <c r="C378" s="30"/>
      <c r="D378" s="30"/>
    </row>
    <row r="379" spans="2:4" ht="16.5">
      <c r="B379" s="30"/>
      <c r="C379" s="30"/>
      <c r="D379" s="30"/>
    </row>
    <row r="380" spans="2:4" ht="16.5">
      <c r="B380" s="30"/>
      <c r="C380" s="30"/>
      <c r="D380" s="30"/>
    </row>
    <row r="381" spans="2:4" ht="16.5">
      <c r="B381" s="30"/>
      <c r="C381" s="30"/>
      <c r="D381" s="30"/>
    </row>
    <row r="382" spans="2:4" ht="16.5">
      <c r="B382" s="30"/>
      <c r="C382" s="30"/>
      <c r="D382" s="30"/>
    </row>
    <row r="383" spans="2:4" ht="16.5">
      <c r="B383" s="30"/>
      <c r="C383" s="30"/>
      <c r="D383" s="30"/>
    </row>
    <row r="384" spans="2:4" ht="16.5">
      <c r="B384" s="30"/>
      <c r="C384" s="30"/>
      <c r="D384" s="30"/>
    </row>
    <row r="385" spans="2:4" ht="16.5">
      <c r="B385" s="30"/>
      <c r="C385" s="30"/>
      <c r="D385" s="30"/>
    </row>
    <row r="386" spans="2:4" ht="16.5">
      <c r="B386" s="30"/>
      <c r="C386" s="30"/>
      <c r="D386" s="30"/>
    </row>
    <row r="387" spans="2:4" ht="16.5">
      <c r="B387" s="30"/>
      <c r="C387" s="30"/>
      <c r="D387" s="30"/>
    </row>
    <row r="388" spans="2:4" ht="16.5">
      <c r="B388" s="30"/>
      <c r="C388" s="30"/>
      <c r="D388" s="30"/>
    </row>
    <row r="389" spans="2:4" ht="16.5">
      <c r="B389" s="30"/>
      <c r="C389" s="30"/>
      <c r="D389" s="30"/>
    </row>
    <row r="390" spans="2:4" ht="16.5">
      <c r="B390" s="30"/>
      <c r="C390" s="30"/>
      <c r="D390" s="30"/>
    </row>
    <row r="391" spans="2:4" ht="16.5">
      <c r="B391" s="30"/>
      <c r="C391" s="30"/>
      <c r="D391" s="30"/>
    </row>
    <row r="392" spans="2:4" ht="16.5">
      <c r="B392" s="30"/>
      <c r="C392" s="30"/>
      <c r="D392" s="30"/>
    </row>
    <row r="393" spans="2:4" ht="16.5">
      <c r="B393" s="30"/>
      <c r="C393" s="30"/>
      <c r="D393" s="30"/>
    </row>
    <row r="394" spans="2:4" ht="16.5">
      <c r="B394" s="30"/>
      <c r="C394" s="30"/>
      <c r="D394" s="30"/>
    </row>
    <row r="395" spans="2:4" ht="16.5">
      <c r="B395" s="30"/>
      <c r="C395" s="30"/>
      <c r="D395" s="30"/>
    </row>
    <row r="396" spans="2:4" ht="16.5">
      <c r="B396" s="30"/>
      <c r="C396" s="30"/>
      <c r="D396" s="30"/>
    </row>
    <row r="397" spans="2:4" ht="16.5">
      <c r="B397" s="30"/>
      <c r="C397" s="30"/>
      <c r="D397" s="30"/>
    </row>
    <row r="398" spans="2:4" ht="16.5">
      <c r="B398" s="30"/>
      <c r="C398" s="30"/>
      <c r="D398" s="30"/>
    </row>
    <row r="399" spans="2:4" ht="16.5">
      <c r="B399" s="30"/>
      <c r="C399" s="30"/>
      <c r="D399" s="30"/>
    </row>
    <row r="400" spans="2:4" ht="16.5">
      <c r="B400" s="30"/>
      <c r="C400" s="30"/>
      <c r="D400" s="30"/>
    </row>
    <row r="401" spans="2:4" ht="16.5">
      <c r="B401" s="30"/>
      <c r="C401" s="30"/>
      <c r="D401" s="30"/>
    </row>
    <row r="402" spans="2:4" ht="16.5">
      <c r="B402" s="30"/>
      <c r="C402" s="30"/>
      <c r="D402" s="30"/>
    </row>
    <row r="403" spans="2:4" ht="16.5">
      <c r="B403" s="30"/>
      <c r="C403" s="30"/>
      <c r="D403" s="30"/>
    </row>
    <row r="404" spans="2:4" ht="16.5">
      <c r="B404" s="30"/>
      <c r="C404" s="30"/>
      <c r="D404" s="30"/>
    </row>
    <row r="405" spans="2:4" ht="16.5">
      <c r="B405" s="30"/>
      <c r="C405" s="30"/>
      <c r="D405" s="30"/>
    </row>
    <row r="406" spans="2:4" ht="16.5">
      <c r="B406" s="30"/>
      <c r="C406" s="30"/>
      <c r="D406" s="30"/>
    </row>
    <row r="407" spans="2:4" ht="16.5">
      <c r="B407" s="30"/>
      <c r="C407" s="30"/>
      <c r="D407" s="30"/>
    </row>
    <row r="408" spans="2:4" ht="16.5">
      <c r="B408" s="30"/>
      <c r="C408" s="30"/>
      <c r="D408" s="30"/>
    </row>
    <row r="409" spans="2:4" ht="16.5">
      <c r="B409" s="30"/>
      <c r="C409" s="30"/>
      <c r="D409" s="30"/>
    </row>
    <row r="410" spans="2:4" ht="16.5">
      <c r="B410" s="30"/>
      <c r="C410" s="30"/>
      <c r="D410" s="30"/>
    </row>
    <row r="411" spans="2:4" ht="16.5">
      <c r="B411" s="30"/>
      <c r="C411" s="30"/>
      <c r="D411" s="30"/>
    </row>
    <row r="412" spans="2:4" ht="16.5">
      <c r="B412" s="30"/>
      <c r="C412" s="30"/>
      <c r="D412" s="30"/>
    </row>
    <row r="413" spans="2:4" ht="16.5">
      <c r="B413" s="30"/>
      <c r="C413" s="30"/>
      <c r="D413" s="30"/>
    </row>
    <row r="414" spans="2:4" ht="16.5">
      <c r="B414" s="30"/>
      <c r="C414" s="30"/>
      <c r="D414" s="30"/>
    </row>
    <row r="415" spans="2:4" ht="16.5">
      <c r="B415" s="30"/>
      <c r="C415" s="30"/>
      <c r="D415" s="30"/>
    </row>
    <row r="416" spans="2:4" ht="16.5">
      <c r="B416" s="30"/>
      <c r="C416" s="30"/>
      <c r="D416" s="30"/>
    </row>
    <row r="417" spans="2:4" ht="16.5">
      <c r="B417" s="30"/>
      <c r="C417" s="30"/>
      <c r="D417" s="30"/>
    </row>
    <row r="418" spans="2:4" ht="16.5">
      <c r="B418" s="30"/>
      <c r="C418" s="30"/>
      <c r="D418" s="30"/>
    </row>
    <row r="419" spans="2:4" ht="16.5">
      <c r="B419" s="30"/>
      <c r="C419" s="30"/>
      <c r="D419" s="30"/>
    </row>
    <row r="420" spans="2:4" ht="16.5">
      <c r="B420" s="30"/>
      <c r="C420" s="30"/>
      <c r="D420" s="30"/>
    </row>
    <row r="421" spans="2:4" ht="16.5">
      <c r="B421" s="30"/>
      <c r="C421" s="30"/>
      <c r="D421" s="30"/>
    </row>
    <row r="422" spans="2:4" ht="16.5">
      <c r="B422" s="30"/>
      <c r="C422" s="30"/>
      <c r="D422" s="30"/>
    </row>
    <row r="423" spans="2:4" ht="16.5">
      <c r="B423" s="30"/>
      <c r="C423" s="30"/>
      <c r="D423" s="30"/>
    </row>
    <row r="424" spans="2:4" ht="16.5">
      <c r="B424" s="30"/>
      <c r="C424" s="30"/>
      <c r="D424" s="30"/>
    </row>
    <row r="425" spans="2:4" ht="16.5">
      <c r="B425" s="30"/>
      <c r="C425" s="30"/>
      <c r="D425" s="30"/>
    </row>
    <row r="426" spans="2:4" ht="16.5">
      <c r="B426" s="30"/>
      <c r="C426" s="30"/>
      <c r="D426" s="30"/>
    </row>
    <row r="427" spans="2:4" ht="16.5">
      <c r="B427" s="30"/>
      <c r="C427" s="30"/>
      <c r="D427" s="30"/>
    </row>
    <row r="428" spans="2:4" ht="16.5">
      <c r="B428" s="30"/>
      <c r="C428" s="30"/>
      <c r="D428" s="30"/>
    </row>
    <row r="429" spans="2:4" ht="16.5">
      <c r="B429" s="30"/>
      <c r="C429" s="30"/>
      <c r="D429" s="30"/>
    </row>
    <row r="430" spans="2:4" ht="16.5">
      <c r="B430" s="30"/>
      <c r="C430" s="30"/>
      <c r="D430" s="30"/>
    </row>
    <row r="431" spans="2:4" ht="16.5">
      <c r="B431" s="30"/>
      <c r="C431" s="30"/>
      <c r="D431" s="30"/>
    </row>
    <row r="432" spans="2:4" ht="16.5">
      <c r="B432" s="30"/>
      <c r="C432" s="30"/>
      <c r="D432" s="30"/>
    </row>
    <row r="433" spans="2:4" ht="16.5">
      <c r="B433" s="30"/>
      <c r="C433" s="30"/>
      <c r="D433" s="30"/>
    </row>
    <row r="434" spans="2:4" ht="16.5">
      <c r="B434" s="30"/>
      <c r="C434" s="30"/>
      <c r="D434" s="30"/>
    </row>
    <row r="435" spans="2:4" ht="16.5">
      <c r="B435" s="30"/>
      <c r="C435" s="30"/>
      <c r="D435" s="30"/>
    </row>
    <row r="436" spans="2:4" ht="16.5">
      <c r="B436" s="30"/>
      <c r="C436" s="30"/>
      <c r="D436" s="30"/>
    </row>
    <row r="437" spans="2:4" ht="16.5">
      <c r="B437" s="30"/>
      <c r="C437" s="30"/>
      <c r="D437" s="30"/>
    </row>
    <row r="438" spans="2:4" ht="16.5">
      <c r="B438" s="30"/>
      <c r="C438" s="30"/>
      <c r="D438" s="30"/>
    </row>
    <row r="439" spans="2:4" ht="16.5">
      <c r="B439" s="30"/>
      <c r="C439" s="30"/>
      <c r="D439" s="30"/>
    </row>
    <row r="440" spans="2:4" ht="16.5">
      <c r="B440" s="30"/>
      <c r="C440" s="30"/>
      <c r="D440" s="30"/>
    </row>
    <row r="441" spans="2:4" ht="16.5">
      <c r="B441" s="30"/>
      <c r="C441" s="30"/>
      <c r="D441" s="30"/>
    </row>
    <row r="442" spans="2:4" ht="16.5">
      <c r="B442" s="30"/>
      <c r="C442" s="30"/>
      <c r="D442" s="30"/>
    </row>
    <row r="443" spans="2:4" ht="16.5">
      <c r="B443" s="30"/>
      <c r="C443" s="30"/>
      <c r="D443" s="30"/>
    </row>
    <row r="444" spans="2:4" ht="16.5">
      <c r="B444" s="30"/>
      <c r="C444" s="30"/>
      <c r="D444" s="30"/>
    </row>
    <row r="445" spans="2:4" ht="16.5">
      <c r="B445" s="30"/>
      <c r="C445" s="30"/>
      <c r="D445" s="30"/>
    </row>
    <row r="446" spans="2:4" ht="16.5">
      <c r="B446" s="30"/>
      <c r="C446" s="30"/>
      <c r="D446" s="30"/>
    </row>
    <row r="447" spans="2:4" ht="16.5">
      <c r="B447" s="30"/>
      <c r="C447" s="30"/>
      <c r="D447" s="30"/>
    </row>
    <row r="448" spans="2:4" ht="16.5">
      <c r="B448" s="30"/>
      <c r="C448" s="30"/>
      <c r="D448" s="30"/>
    </row>
    <row r="449" spans="2:4" ht="16.5">
      <c r="B449" s="30"/>
      <c r="C449" s="30"/>
      <c r="D449" s="30"/>
    </row>
    <row r="450" spans="2:4" ht="16.5">
      <c r="B450" s="30"/>
      <c r="C450" s="30"/>
      <c r="D450" s="30"/>
    </row>
    <row r="451" spans="2:4" ht="16.5">
      <c r="B451" s="30"/>
      <c r="C451" s="30"/>
      <c r="D451" s="30"/>
    </row>
    <row r="452" spans="2:4" ht="16.5">
      <c r="B452" s="30"/>
      <c r="C452" s="30"/>
      <c r="D452" s="30"/>
    </row>
    <row r="453" spans="2:4" ht="16.5">
      <c r="B453" s="30"/>
      <c r="C453" s="30"/>
      <c r="D453" s="30"/>
    </row>
    <row r="454" spans="2:4" ht="16.5">
      <c r="B454" s="30"/>
      <c r="C454" s="30"/>
      <c r="D454" s="30"/>
    </row>
    <row r="455" spans="2:4" ht="16.5">
      <c r="B455" s="30"/>
      <c r="C455" s="30"/>
      <c r="D455" s="30"/>
    </row>
    <row r="456" spans="2:4" ht="16.5">
      <c r="B456" s="30"/>
      <c r="C456" s="30"/>
      <c r="D456" s="30"/>
    </row>
    <row r="457" spans="2:4" ht="16.5">
      <c r="B457" s="30"/>
      <c r="C457" s="30"/>
      <c r="D457" s="30"/>
    </row>
    <row r="458" spans="2:4" ht="16.5">
      <c r="B458" s="30"/>
      <c r="C458" s="30"/>
      <c r="D458" s="30"/>
    </row>
    <row r="459" spans="2:4" ht="16.5">
      <c r="B459" s="30"/>
      <c r="C459" s="30"/>
      <c r="D459" s="30"/>
    </row>
    <row r="460" spans="2:4" ht="16.5">
      <c r="B460" s="30"/>
      <c r="C460" s="30"/>
      <c r="D460" s="30"/>
    </row>
    <row r="461" spans="2:4" ht="16.5">
      <c r="B461" s="30"/>
      <c r="C461" s="30"/>
      <c r="D461" s="30"/>
    </row>
    <row r="462" spans="2:4" ht="16.5">
      <c r="B462" s="30"/>
      <c r="C462" s="30"/>
      <c r="D462" s="30"/>
    </row>
    <row r="463" spans="2:4" ht="16.5">
      <c r="B463" s="30"/>
      <c r="C463" s="30"/>
      <c r="D463" s="30"/>
    </row>
    <row r="464" spans="2:4" ht="16.5">
      <c r="B464" s="30"/>
      <c r="C464" s="30"/>
      <c r="D464" s="30"/>
    </row>
    <row r="465" spans="2:4" ht="16.5">
      <c r="B465" s="30"/>
      <c r="C465" s="30"/>
      <c r="D465" s="30"/>
    </row>
    <row r="466" spans="2:4" ht="16.5">
      <c r="B466" s="30"/>
      <c r="C466" s="30"/>
      <c r="D466" s="30"/>
    </row>
    <row r="467" spans="2:4" ht="16.5">
      <c r="B467" s="30"/>
      <c r="C467" s="30"/>
      <c r="D467" s="30"/>
    </row>
    <row r="468" spans="2:4" ht="16.5">
      <c r="B468" s="30"/>
      <c r="C468" s="30"/>
      <c r="D468" s="30"/>
    </row>
    <row r="469" spans="2:4" ht="16.5">
      <c r="B469" s="30"/>
      <c r="C469" s="30"/>
      <c r="D469" s="30"/>
    </row>
    <row r="470" spans="2:4" ht="16.5">
      <c r="B470" s="30"/>
      <c r="C470" s="30"/>
      <c r="D470" s="30"/>
    </row>
    <row r="471" spans="2:4" ht="16.5">
      <c r="B471" s="30"/>
      <c r="C471" s="30"/>
      <c r="D471" s="30"/>
    </row>
    <row r="472" spans="2:4" ht="16.5">
      <c r="B472" s="30"/>
      <c r="C472" s="30"/>
      <c r="D472" s="30"/>
    </row>
    <row r="473" spans="2:4" ht="16.5">
      <c r="B473" s="30"/>
      <c r="C473" s="30"/>
      <c r="D473" s="30"/>
    </row>
    <row r="474" spans="2:4" ht="16.5">
      <c r="B474" s="30"/>
      <c r="C474" s="30"/>
      <c r="D474" s="30"/>
    </row>
    <row r="475" spans="2:4" ht="16.5">
      <c r="B475" s="30"/>
      <c r="C475" s="30"/>
      <c r="D475" s="30"/>
    </row>
    <row r="476" spans="2:4" ht="16.5">
      <c r="B476" s="30"/>
      <c r="C476" s="30"/>
      <c r="D476" s="30"/>
    </row>
    <row r="477" spans="2:4" ht="16.5">
      <c r="B477" s="30"/>
      <c r="C477" s="30"/>
      <c r="D477" s="30"/>
    </row>
    <row r="478" spans="2:4" ht="16.5">
      <c r="B478" s="30"/>
      <c r="C478" s="30"/>
      <c r="D478" s="30"/>
    </row>
    <row r="479" spans="2:4" ht="16.5">
      <c r="B479" s="30"/>
      <c r="C479" s="30"/>
      <c r="D479" s="30"/>
    </row>
    <row r="480" spans="2:4" ht="16.5">
      <c r="B480" s="30"/>
      <c r="C480" s="30"/>
      <c r="D480" s="30"/>
    </row>
  </sheetData>
  <protectedRanges>
    <protectedRange sqref="BS156:BU215" name="Rango1_1"/>
    <protectedRange sqref="Q12:AZ155 BE12:BO155 BA12:BD19 BA20:BC20 BA21:BD21 BA23:BD155 BB22:BD22" name="Rango1_2"/>
    <protectedRange sqref="BS70:BU155 BV42:BX43 BV152:BX155 BP36:BR37 BS12:BU27 BS34:BU67 BS30:BU31" name="Rango1_3"/>
  </protectedRanges>
  <autoFilter ref="B10:P155" xr:uid="{847C0308-89A2-45A8-80DA-3DDB2859A6EC}"/>
  <mergeCells count="1251">
    <mergeCell ref="BI5:BL5"/>
    <mergeCell ref="BM5:BO5"/>
    <mergeCell ref="BP5:CA5"/>
    <mergeCell ref="B6:P6"/>
    <mergeCell ref="Q6:BO6"/>
    <mergeCell ref="BP6:CA6"/>
    <mergeCell ref="AK5:AN5"/>
    <mergeCell ref="AO5:AR5"/>
    <mergeCell ref="AS5:AV5"/>
    <mergeCell ref="AW5:AZ5"/>
    <mergeCell ref="BA5:BD5"/>
    <mergeCell ref="BE5:BH5"/>
    <mergeCell ref="B2:D4"/>
    <mergeCell ref="E2:F4"/>
    <mergeCell ref="G2:BO4"/>
    <mergeCell ref="BP2:CA4"/>
    <mergeCell ref="B5:P5"/>
    <mergeCell ref="Q5:T5"/>
    <mergeCell ref="U5:X5"/>
    <mergeCell ref="Y5:AB5"/>
    <mergeCell ref="AC5:AF5"/>
    <mergeCell ref="AG5:AJ5"/>
    <mergeCell ref="AC7:AC11"/>
    <mergeCell ref="AD7:AD11"/>
    <mergeCell ref="AE7:AE11"/>
    <mergeCell ref="AF7:AF11"/>
    <mergeCell ref="U7:U11"/>
    <mergeCell ref="V7:V11"/>
    <mergeCell ref="W7:W11"/>
    <mergeCell ref="X7:X11"/>
    <mergeCell ref="Y7:Y11"/>
    <mergeCell ref="Z7:Z11"/>
    <mergeCell ref="B7:C8"/>
    <mergeCell ref="J7:K7"/>
    <mergeCell ref="Q7:Q11"/>
    <mergeCell ref="R7:R11"/>
    <mergeCell ref="S7:S11"/>
    <mergeCell ref="T7:T11"/>
    <mergeCell ref="E10:E11"/>
    <mergeCell ref="F10:F11"/>
    <mergeCell ref="G10:G11"/>
    <mergeCell ref="H10:H11"/>
    <mergeCell ref="BV7:BX11"/>
    <mergeCell ref="BY7:CA11"/>
    <mergeCell ref="D8:E8"/>
    <mergeCell ref="F8:G8"/>
    <mergeCell ref="J8:K8"/>
    <mergeCell ref="B9:P9"/>
    <mergeCell ref="B10:B11"/>
    <mergeCell ref="C10:C11"/>
    <mergeCell ref="D10:D11"/>
    <mergeCell ref="BK7:BK11"/>
    <mergeCell ref="BL7:BL11"/>
    <mergeCell ref="BM7:BM11"/>
    <mergeCell ref="BN7:BN11"/>
    <mergeCell ref="BO7:BO11"/>
    <mergeCell ref="BP7:BR11"/>
    <mergeCell ref="BE7:BE11"/>
    <mergeCell ref="BF7:BF11"/>
    <mergeCell ref="BG7:BG11"/>
    <mergeCell ref="BH7:BH11"/>
    <mergeCell ref="BI7:BI11"/>
    <mergeCell ref="BJ7:BJ11"/>
    <mergeCell ref="AY7:AY11"/>
    <mergeCell ref="AZ7:AZ11"/>
    <mergeCell ref="BA7:BA11"/>
    <mergeCell ref="BB7:BB11"/>
    <mergeCell ref="BC7:BC11"/>
    <mergeCell ref="BD7:BD11"/>
    <mergeCell ref="AS7:AS11"/>
    <mergeCell ref="AT7:AT11"/>
    <mergeCell ref="AU7:AU11"/>
    <mergeCell ref="AV7:AV11"/>
    <mergeCell ref="AW7:AW11"/>
    <mergeCell ref="O10:O11"/>
    <mergeCell ref="P10:P11"/>
    <mergeCell ref="B12:B13"/>
    <mergeCell ref="C12:C13"/>
    <mergeCell ref="D12:D13"/>
    <mergeCell ref="E12:E13"/>
    <mergeCell ref="F12:F13"/>
    <mergeCell ref="G12:G13"/>
    <mergeCell ref="H12:H13"/>
    <mergeCell ref="I12:I13"/>
    <mergeCell ref="I10:I11"/>
    <mergeCell ref="J10:J11"/>
    <mergeCell ref="K10:K11"/>
    <mergeCell ref="L10:L11"/>
    <mergeCell ref="M10:M11"/>
    <mergeCell ref="N10:N11"/>
    <mergeCell ref="BS7:BU11"/>
    <mergeCell ref="AX7:AX11"/>
    <mergeCell ref="AM7:AM11"/>
    <mergeCell ref="AN7:AN11"/>
    <mergeCell ref="AO7:AO11"/>
    <mergeCell ref="AP7:AP11"/>
    <mergeCell ref="AQ7:AQ11"/>
    <mergeCell ref="AR7:AR11"/>
    <mergeCell ref="AG7:AG11"/>
    <mergeCell ref="AH7:AH11"/>
    <mergeCell ref="AI7:AI11"/>
    <mergeCell ref="AJ7:AJ11"/>
    <mergeCell ref="AK7:AK11"/>
    <mergeCell ref="AL7:AL11"/>
    <mergeCell ref="AA7:AA11"/>
    <mergeCell ref="AB7:AB11"/>
    <mergeCell ref="BV14:BX15"/>
    <mergeCell ref="BY14:CA15"/>
    <mergeCell ref="B16:B17"/>
    <mergeCell ref="C16:C17"/>
    <mergeCell ref="D16:D17"/>
    <mergeCell ref="E16:E17"/>
    <mergeCell ref="F16:F17"/>
    <mergeCell ref="G16:G17"/>
    <mergeCell ref="H16:H17"/>
    <mergeCell ref="I16:I17"/>
    <mergeCell ref="J14:J15"/>
    <mergeCell ref="K14:K15"/>
    <mergeCell ref="L14:L15"/>
    <mergeCell ref="M14:M15"/>
    <mergeCell ref="BP14:BR15"/>
    <mergeCell ref="BS14:BU15"/>
    <mergeCell ref="BV12:BX13"/>
    <mergeCell ref="BY12:CA13"/>
    <mergeCell ref="B14:B15"/>
    <mergeCell ref="C14:C15"/>
    <mergeCell ref="D14:D15"/>
    <mergeCell ref="E14:E15"/>
    <mergeCell ref="F14:F15"/>
    <mergeCell ref="G14:G15"/>
    <mergeCell ref="H14:H15"/>
    <mergeCell ref="I14:I15"/>
    <mergeCell ref="J12:J13"/>
    <mergeCell ref="K12:K13"/>
    <mergeCell ref="L12:L13"/>
    <mergeCell ref="M12:M13"/>
    <mergeCell ref="BP12:BR13"/>
    <mergeCell ref="BS12:BU13"/>
    <mergeCell ref="BV18:BX19"/>
    <mergeCell ref="BY18:CA19"/>
    <mergeCell ref="B20:B21"/>
    <mergeCell ref="C20:C21"/>
    <mergeCell ref="D20:D21"/>
    <mergeCell ref="E20:E21"/>
    <mergeCell ref="F20:F21"/>
    <mergeCell ref="G20:G21"/>
    <mergeCell ref="H20:H21"/>
    <mergeCell ref="I20:I21"/>
    <mergeCell ref="J18:J19"/>
    <mergeCell ref="K18:K19"/>
    <mergeCell ref="L18:L19"/>
    <mergeCell ref="M18:M19"/>
    <mergeCell ref="BP18:BR19"/>
    <mergeCell ref="BS18:BU19"/>
    <mergeCell ref="BV16:BX17"/>
    <mergeCell ref="BY16:CA17"/>
    <mergeCell ref="B18:B19"/>
    <mergeCell ref="C18:C19"/>
    <mergeCell ref="D18:D19"/>
    <mergeCell ref="E18:E19"/>
    <mergeCell ref="F18:F19"/>
    <mergeCell ref="G18:G19"/>
    <mergeCell ref="H18:H19"/>
    <mergeCell ref="I18:I19"/>
    <mergeCell ref="J16:J17"/>
    <mergeCell ref="K16:K17"/>
    <mergeCell ref="L16:L17"/>
    <mergeCell ref="M16:M17"/>
    <mergeCell ref="BP16:BR17"/>
    <mergeCell ref="BS16:BU17"/>
    <mergeCell ref="BV22:BX23"/>
    <mergeCell ref="BY22:CA23"/>
    <mergeCell ref="B24:B25"/>
    <mergeCell ref="C24:C25"/>
    <mergeCell ref="D24:D25"/>
    <mergeCell ref="E24:E25"/>
    <mergeCell ref="F24:F25"/>
    <mergeCell ref="G24:G25"/>
    <mergeCell ref="H24:H25"/>
    <mergeCell ref="I24:I25"/>
    <mergeCell ref="J22:J23"/>
    <mergeCell ref="K22:K23"/>
    <mergeCell ref="L22:L23"/>
    <mergeCell ref="M22:M23"/>
    <mergeCell ref="BP22:BR23"/>
    <mergeCell ref="BS22:BU23"/>
    <mergeCell ref="BV20:BX21"/>
    <mergeCell ref="BY20:CA21"/>
    <mergeCell ref="B22:B23"/>
    <mergeCell ref="C22:C23"/>
    <mergeCell ref="D22:D23"/>
    <mergeCell ref="E22:E23"/>
    <mergeCell ref="F22:F23"/>
    <mergeCell ref="G22:G23"/>
    <mergeCell ref="H22:H23"/>
    <mergeCell ref="I22:I23"/>
    <mergeCell ref="J20:J21"/>
    <mergeCell ref="K20:K21"/>
    <mergeCell ref="L20:L21"/>
    <mergeCell ref="M20:M21"/>
    <mergeCell ref="BP20:BR21"/>
    <mergeCell ref="BS20:BU21"/>
    <mergeCell ref="BV26:BX27"/>
    <mergeCell ref="BY26:CA27"/>
    <mergeCell ref="B28:B29"/>
    <mergeCell ref="C28:C29"/>
    <mergeCell ref="D28:D29"/>
    <mergeCell ref="E28:E29"/>
    <mergeCell ref="F28:F29"/>
    <mergeCell ref="G28:G29"/>
    <mergeCell ref="H28:H29"/>
    <mergeCell ref="I28:I29"/>
    <mergeCell ref="J26:J27"/>
    <mergeCell ref="K26:K27"/>
    <mergeCell ref="L26:L27"/>
    <mergeCell ref="M26:M27"/>
    <mergeCell ref="BP26:BR27"/>
    <mergeCell ref="BS26:BU27"/>
    <mergeCell ref="BV24:BX25"/>
    <mergeCell ref="BY24:CA25"/>
    <mergeCell ref="B26:B27"/>
    <mergeCell ref="C26:C27"/>
    <mergeCell ref="D26:D27"/>
    <mergeCell ref="E26:E27"/>
    <mergeCell ref="F26:F27"/>
    <mergeCell ref="G26:G27"/>
    <mergeCell ref="H26:H27"/>
    <mergeCell ref="I26:I27"/>
    <mergeCell ref="J24:J25"/>
    <mergeCell ref="K24:K25"/>
    <mergeCell ref="L24:L25"/>
    <mergeCell ref="M24:M25"/>
    <mergeCell ref="BP24:BR25"/>
    <mergeCell ref="BS24:BU25"/>
    <mergeCell ref="BV30:BX31"/>
    <mergeCell ref="BY30:CA31"/>
    <mergeCell ref="B32:B33"/>
    <mergeCell ref="C32:C33"/>
    <mergeCell ref="D32:D33"/>
    <mergeCell ref="E32:E33"/>
    <mergeCell ref="F32:F33"/>
    <mergeCell ref="G32:G33"/>
    <mergeCell ref="H32:H33"/>
    <mergeCell ref="I32:I33"/>
    <mergeCell ref="J30:J31"/>
    <mergeCell ref="K30:K31"/>
    <mergeCell ref="L30:L31"/>
    <mergeCell ref="M30:M31"/>
    <mergeCell ref="BP30:BR31"/>
    <mergeCell ref="BS30:BU31"/>
    <mergeCell ref="BV28:BX29"/>
    <mergeCell ref="BY28:CA29"/>
    <mergeCell ref="B30:B31"/>
    <mergeCell ref="C30:C31"/>
    <mergeCell ref="D30:D31"/>
    <mergeCell ref="E30:E31"/>
    <mergeCell ref="F30:F31"/>
    <mergeCell ref="G30:G31"/>
    <mergeCell ref="H30:H31"/>
    <mergeCell ref="I30:I31"/>
    <mergeCell ref="J28:J29"/>
    <mergeCell ref="K28:K29"/>
    <mergeCell ref="L28:L29"/>
    <mergeCell ref="M28:M29"/>
    <mergeCell ref="BP28:BR29"/>
    <mergeCell ref="BS28:BU29"/>
    <mergeCell ref="BV34:BX35"/>
    <mergeCell ref="BY34:CA35"/>
    <mergeCell ref="B36:B37"/>
    <mergeCell ref="C36:C37"/>
    <mergeCell ref="D36:D37"/>
    <mergeCell ref="E36:E37"/>
    <mergeCell ref="F36:F37"/>
    <mergeCell ref="G36:G37"/>
    <mergeCell ref="H36:H37"/>
    <mergeCell ref="I36:I37"/>
    <mergeCell ref="J34:J35"/>
    <mergeCell ref="K34:K35"/>
    <mergeCell ref="L34:L35"/>
    <mergeCell ref="M34:M35"/>
    <mergeCell ref="BP34:BR35"/>
    <mergeCell ref="BS34:BU35"/>
    <mergeCell ref="BV32:BX33"/>
    <mergeCell ref="BY32:CA33"/>
    <mergeCell ref="B34:B35"/>
    <mergeCell ref="C34:C35"/>
    <mergeCell ref="D34:D35"/>
    <mergeCell ref="E34:E35"/>
    <mergeCell ref="F34:F35"/>
    <mergeCell ref="G34:G35"/>
    <mergeCell ref="H34:H35"/>
    <mergeCell ref="I34:I35"/>
    <mergeCell ref="J32:J33"/>
    <mergeCell ref="K32:K33"/>
    <mergeCell ref="L32:L33"/>
    <mergeCell ref="M32:M33"/>
    <mergeCell ref="BP32:BR33"/>
    <mergeCell ref="BS32:BU33"/>
    <mergeCell ref="BV38:BX39"/>
    <mergeCell ref="BY38:CA39"/>
    <mergeCell ref="B40:B41"/>
    <mergeCell ref="C40:C41"/>
    <mergeCell ref="D40:D41"/>
    <mergeCell ref="E40:E41"/>
    <mergeCell ref="F40:F41"/>
    <mergeCell ref="G40:G41"/>
    <mergeCell ref="H40:H41"/>
    <mergeCell ref="I40:I41"/>
    <mergeCell ref="J38:J39"/>
    <mergeCell ref="K38:K39"/>
    <mergeCell ref="L38:L39"/>
    <mergeCell ref="M38:M39"/>
    <mergeCell ref="BP38:BR39"/>
    <mergeCell ref="BS38:BU39"/>
    <mergeCell ref="BV36:BX37"/>
    <mergeCell ref="BY36:CA37"/>
    <mergeCell ref="B38:B39"/>
    <mergeCell ref="C38:C39"/>
    <mergeCell ref="D38:D39"/>
    <mergeCell ref="E38:E39"/>
    <mergeCell ref="F38:F39"/>
    <mergeCell ref="G38:G39"/>
    <mergeCell ref="H38:H39"/>
    <mergeCell ref="I38:I39"/>
    <mergeCell ref="J36:J37"/>
    <mergeCell ref="K36:K37"/>
    <mergeCell ref="L36:L37"/>
    <mergeCell ref="M36:M37"/>
    <mergeCell ref="BP36:BR37"/>
    <mergeCell ref="BS36:BU37"/>
    <mergeCell ref="BV42:BX43"/>
    <mergeCell ref="BY42:CA43"/>
    <mergeCell ref="B44:B45"/>
    <mergeCell ref="C44:C45"/>
    <mergeCell ref="D44:D45"/>
    <mergeCell ref="E44:E45"/>
    <mergeCell ref="F44:F45"/>
    <mergeCell ref="G44:G45"/>
    <mergeCell ref="H44:H45"/>
    <mergeCell ref="I44:I45"/>
    <mergeCell ref="J42:J43"/>
    <mergeCell ref="K42:K43"/>
    <mergeCell ref="L42:L43"/>
    <mergeCell ref="M42:M43"/>
    <mergeCell ref="BP42:BR43"/>
    <mergeCell ref="BS42:BU43"/>
    <mergeCell ref="BV40:BX41"/>
    <mergeCell ref="BY40:CA41"/>
    <mergeCell ref="B42:B43"/>
    <mergeCell ref="C42:C43"/>
    <mergeCell ref="D42:D43"/>
    <mergeCell ref="E42:E43"/>
    <mergeCell ref="F42:F43"/>
    <mergeCell ref="G42:G43"/>
    <mergeCell ref="H42:H43"/>
    <mergeCell ref="I42:I43"/>
    <mergeCell ref="J40:J41"/>
    <mergeCell ref="K40:K41"/>
    <mergeCell ref="L40:L41"/>
    <mergeCell ref="M40:M41"/>
    <mergeCell ref="BP40:BR41"/>
    <mergeCell ref="BS40:BU41"/>
    <mergeCell ref="BV46:BX47"/>
    <mergeCell ref="BY46:CA47"/>
    <mergeCell ref="B48:B49"/>
    <mergeCell ref="C48:C49"/>
    <mergeCell ref="D48:D49"/>
    <mergeCell ref="E48:E49"/>
    <mergeCell ref="F48:F49"/>
    <mergeCell ref="G48:G49"/>
    <mergeCell ref="H48:H49"/>
    <mergeCell ref="I48:I49"/>
    <mergeCell ref="J46:J47"/>
    <mergeCell ref="K46:K47"/>
    <mergeCell ref="L46:L47"/>
    <mergeCell ref="M46:M47"/>
    <mergeCell ref="BP46:BR47"/>
    <mergeCell ref="BS46:BU47"/>
    <mergeCell ref="BV44:BX45"/>
    <mergeCell ref="BY44:CA45"/>
    <mergeCell ref="B46:B47"/>
    <mergeCell ref="C46:C47"/>
    <mergeCell ref="D46:D47"/>
    <mergeCell ref="E46:E47"/>
    <mergeCell ref="F46:F47"/>
    <mergeCell ref="G46:G47"/>
    <mergeCell ref="H46:H47"/>
    <mergeCell ref="I46:I47"/>
    <mergeCell ref="J44:J45"/>
    <mergeCell ref="K44:K45"/>
    <mergeCell ref="L44:L45"/>
    <mergeCell ref="M44:M45"/>
    <mergeCell ref="BP44:BR45"/>
    <mergeCell ref="BS44:BU45"/>
    <mergeCell ref="BV50:BX51"/>
    <mergeCell ref="BY50:CA51"/>
    <mergeCell ref="B52:B53"/>
    <mergeCell ref="C52:C53"/>
    <mergeCell ref="D52:D53"/>
    <mergeCell ref="E52:E53"/>
    <mergeCell ref="F52:F53"/>
    <mergeCell ref="G52:G53"/>
    <mergeCell ref="H52:H53"/>
    <mergeCell ref="I52:I53"/>
    <mergeCell ref="J50:J51"/>
    <mergeCell ref="K50:K51"/>
    <mergeCell ref="L50:L51"/>
    <mergeCell ref="M50:M51"/>
    <mergeCell ref="BP50:BR51"/>
    <mergeCell ref="BS50:BU51"/>
    <mergeCell ref="BV48:BX49"/>
    <mergeCell ref="BY48:CA49"/>
    <mergeCell ref="B50:B51"/>
    <mergeCell ref="C50:C51"/>
    <mergeCell ref="D50:D51"/>
    <mergeCell ref="E50:E51"/>
    <mergeCell ref="F50:F51"/>
    <mergeCell ref="G50:G51"/>
    <mergeCell ref="H50:H51"/>
    <mergeCell ref="I50:I51"/>
    <mergeCell ref="J48:J49"/>
    <mergeCell ref="K48:K49"/>
    <mergeCell ref="L48:L49"/>
    <mergeCell ref="M48:M49"/>
    <mergeCell ref="BP48:BR49"/>
    <mergeCell ref="BS48:BU49"/>
    <mergeCell ref="BV54:BX55"/>
    <mergeCell ref="BY54:CA55"/>
    <mergeCell ref="B56:B57"/>
    <mergeCell ref="C56:C57"/>
    <mergeCell ref="D56:D57"/>
    <mergeCell ref="E56:E57"/>
    <mergeCell ref="F56:F57"/>
    <mergeCell ref="G56:G57"/>
    <mergeCell ref="H56:H57"/>
    <mergeCell ref="I56:I57"/>
    <mergeCell ref="J54:J55"/>
    <mergeCell ref="K54:K55"/>
    <mergeCell ref="L54:L55"/>
    <mergeCell ref="M54:M55"/>
    <mergeCell ref="BP54:BR55"/>
    <mergeCell ref="BS54:BU55"/>
    <mergeCell ref="BV52:BX53"/>
    <mergeCell ref="BY52:CA53"/>
    <mergeCell ref="B54:B55"/>
    <mergeCell ref="C54:C55"/>
    <mergeCell ref="D54:D55"/>
    <mergeCell ref="E54:E55"/>
    <mergeCell ref="F54:F55"/>
    <mergeCell ref="G54:G55"/>
    <mergeCell ref="H54:H55"/>
    <mergeCell ref="I54:I55"/>
    <mergeCell ref="J52:J53"/>
    <mergeCell ref="K52:K53"/>
    <mergeCell ref="L52:L53"/>
    <mergeCell ref="M52:M53"/>
    <mergeCell ref="BP52:BR53"/>
    <mergeCell ref="BS52:BU53"/>
    <mergeCell ref="BV58:BX59"/>
    <mergeCell ref="BY58:CA59"/>
    <mergeCell ref="B60:B61"/>
    <mergeCell ref="C60:C61"/>
    <mergeCell ref="D60:D61"/>
    <mergeCell ref="E60:E61"/>
    <mergeCell ref="F60:F61"/>
    <mergeCell ref="G60:G61"/>
    <mergeCell ref="H60:H61"/>
    <mergeCell ref="I60:I61"/>
    <mergeCell ref="J58:J59"/>
    <mergeCell ref="K58:K59"/>
    <mergeCell ref="L58:L59"/>
    <mergeCell ref="M58:M59"/>
    <mergeCell ref="BP58:BR59"/>
    <mergeCell ref="BS58:BU59"/>
    <mergeCell ref="BV56:BX57"/>
    <mergeCell ref="BY56:CA57"/>
    <mergeCell ref="B58:B59"/>
    <mergeCell ref="C58:C59"/>
    <mergeCell ref="D58:D59"/>
    <mergeCell ref="E58:E59"/>
    <mergeCell ref="F58:F59"/>
    <mergeCell ref="G58:G59"/>
    <mergeCell ref="H58:H59"/>
    <mergeCell ref="I58:I59"/>
    <mergeCell ref="J56:J57"/>
    <mergeCell ref="K56:K57"/>
    <mergeCell ref="L56:L57"/>
    <mergeCell ref="M56:M57"/>
    <mergeCell ref="BP56:BR57"/>
    <mergeCell ref="BS56:BU57"/>
    <mergeCell ref="BV62:BX63"/>
    <mergeCell ref="BY62:CA63"/>
    <mergeCell ref="B64:B65"/>
    <mergeCell ref="C64:C65"/>
    <mergeCell ref="D64:D65"/>
    <mergeCell ref="E64:E65"/>
    <mergeCell ref="F64:F65"/>
    <mergeCell ref="G64:G65"/>
    <mergeCell ref="H64:H65"/>
    <mergeCell ref="I64:I65"/>
    <mergeCell ref="J62:J63"/>
    <mergeCell ref="K62:K63"/>
    <mergeCell ref="L62:L63"/>
    <mergeCell ref="M62:M63"/>
    <mergeCell ref="BP62:BR63"/>
    <mergeCell ref="BS62:BU63"/>
    <mergeCell ref="BV60:BX61"/>
    <mergeCell ref="BY60:CA61"/>
    <mergeCell ref="B62:B63"/>
    <mergeCell ref="C62:C63"/>
    <mergeCell ref="D62:D63"/>
    <mergeCell ref="E62:E63"/>
    <mergeCell ref="F62:F63"/>
    <mergeCell ref="G62:G63"/>
    <mergeCell ref="H62:H63"/>
    <mergeCell ref="I62:I63"/>
    <mergeCell ref="J60:J61"/>
    <mergeCell ref="K60:K61"/>
    <mergeCell ref="L60:L61"/>
    <mergeCell ref="M60:M61"/>
    <mergeCell ref="BP60:BR61"/>
    <mergeCell ref="BS60:BU61"/>
    <mergeCell ref="BV66:BX67"/>
    <mergeCell ref="BY66:CA67"/>
    <mergeCell ref="B68:B69"/>
    <mergeCell ref="C68:C69"/>
    <mergeCell ref="D68:D69"/>
    <mergeCell ref="E68:E69"/>
    <mergeCell ref="F68:F69"/>
    <mergeCell ref="G68:G69"/>
    <mergeCell ref="H68:H69"/>
    <mergeCell ref="I68:I69"/>
    <mergeCell ref="J66:J67"/>
    <mergeCell ref="K66:K67"/>
    <mergeCell ref="L66:L67"/>
    <mergeCell ref="M66:M67"/>
    <mergeCell ref="BP66:BR67"/>
    <mergeCell ref="BS66:BU67"/>
    <mergeCell ref="BV64:BX65"/>
    <mergeCell ref="BY64:CA65"/>
    <mergeCell ref="B66:B67"/>
    <mergeCell ref="C66:C67"/>
    <mergeCell ref="D66:D67"/>
    <mergeCell ref="E66:E67"/>
    <mergeCell ref="F66:F67"/>
    <mergeCell ref="G66:G67"/>
    <mergeCell ref="H66:H67"/>
    <mergeCell ref="I66:I67"/>
    <mergeCell ref="J64:J65"/>
    <mergeCell ref="K64:K65"/>
    <mergeCell ref="L64:L65"/>
    <mergeCell ref="M64:M65"/>
    <mergeCell ref="BP64:BR65"/>
    <mergeCell ref="BS64:BU65"/>
    <mergeCell ref="BV70:BX71"/>
    <mergeCell ref="BY70:CA71"/>
    <mergeCell ref="B72:B73"/>
    <mergeCell ref="C72:C73"/>
    <mergeCell ref="D72:D73"/>
    <mergeCell ref="E72:E73"/>
    <mergeCell ref="F72:F73"/>
    <mergeCell ref="G72:G73"/>
    <mergeCell ref="H72:H73"/>
    <mergeCell ref="I72:I73"/>
    <mergeCell ref="J70:J71"/>
    <mergeCell ref="K70:K71"/>
    <mergeCell ref="L70:L71"/>
    <mergeCell ref="M70:M71"/>
    <mergeCell ref="BP70:BR71"/>
    <mergeCell ref="BS70:BU71"/>
    <mergeCell ref="BV68:BX69"/>
    <mergeCell ref="BY68:CA69"/>
    <mergeCell ref="B70:B71"/>
    <mergeCell ref="C70:C71"/>
    <mergeCell ref="D70:D71"/>
    <mergeCell ref="E70:E71"/>
    <mergeCell ref="F70:F71"/>
    <mergeCell ref="G70:G71"/>
    <mergeCell ref="H70:H71"/>
    <mergeCell ref="I70:I71"/>
    <mergeCell ref="J68:J69"/>
    <mergeCell ref="K68:K69"/>
    <mergeCell ref="L68:L69"/>
    <mergeCell ref="M68:M69"/>
    <mergeCell ref="BP68:BR69"/>
    <mergeCell ref="BS68:BU69"/>
    <mergeCell ref="BV74:BX75"/>
    <mergeCell ref="BY74:CA75"/>
    <mergeCell ref="B76:B77"/>
    <mergeCell ref="C76:C77"/>
    <mergeCell ref="D76:D77"/>
    <mergeCell ref="E76:E77"/>
    <mergeCell ref="F76:F77"/>
    <mergeCell ref="G76:G77"/>
    <mergeCell ref="H76:H77"/>
    <mergeCell ref="I76:I77"/>
    <mergeCell ref="J74:J75"/>
    <mergeCell ref="K74:K75"/>
    <mergeCell ref="L74:L75"/>
    <mergeCell ref="M74:M75"/>
    <mergeCell ref="BP74:BR75"/>
    <mergeCell ref="BS74:BU75"/>
    <mergeCell ref="BV72:BX73"/>
    <mergeCell ref="BY72:CA73"/>
    <mergeCell ref="B74:B75"/>
    <mergeCell ref="C74:C75"/>
    <mergeCell ref="D74:D75"/>
    <mergeCell ref="E74:E75"/>
    <mergeCell ref="F74:F75"/>
    <mergeCell ref="G74:G75"/>
    <mergeCell ref="H74:H75"/>
    <mergeCell ref="I74:I75"/>
    <mergeCell ref="J72:J73"/>
    <mergeCell ref="K72:K73"/>
    <mergeCell ref="L72:L73"/>
    <mergeCell ref="M72:M73"/>
    <mergeCell ref="BP72:BR73"/>
    <mergeCell ref="BS72:BU73"/>
    <mergeCell ref="BV78:BX79"/>
    <mergeCell ref="BY78:CA79"/>
    <mergeCell ref="B80:B81"/>
    <mergeCell ref="C80:C81"/>
    <mergeCell ref="D80:D81"/>
    <mergeCell ref="E80:E81"/>
    <mergeCell ref="F80:F81"/>
    <mergeCell ref="G80:G81"/>
    <mergeCell ref="H80:H81"/>
    <mergeCell ref="I80:I81"/>
    <mergeCell ref="J78:J79"/>
    <mergeCell ref="K78:K79"/>
    <mergeCell ref="L78:L79"/>
    <mergeCell ref="M78:M79"/>
    <mergeCell ref="BP78:BR79"/>
    <mergeCell ref="BS78:BU79"/>
    <mergeCell ref="BV76:BX77"/>
    <mergeCell ref="BY76:CA77"/>
    <mergeCell ref="B78:B79"/>
    <mergeCell ref="C78:C79"/>
    <mergeCell ref="D78:D79"/>
    <mergeCell ref="E78:E79"/>
    <mergeCell ref="F78:F79"/>
    <mergeCell ref="G78:G79"/>
    <mergeCell ref="H78:H79"/>
    <mergeCell ref="I78:I79"/>
    <mergeCell ref="J76:J77"/>
    <mergeCell ref="K76:K77"/>
    <mergeCell ref="L76:L77"/>
    <mergeCell ref="M76:M77"/>
    <mergeCell ref="BP76:BR77"/>
    <mergeCell ref="BS76:BU77"/>
    <mergeCell ref="BV82:BX83"/>
    <mergeCell ref="BY82:CA83"/>
    <mergeCell ref="B84:B85"/>
    <mergeCell ref="C84:C85"/>
    <mergeCell ref="D84:D85"/>
    <mergeCell ref="E84:E85"/>
    <mergeCell ref="F84:F85"/>
    <mergeCell ref="G84:G85"/>
    <mergeCell ref="H84:H85"/>
    <mergeCell ref="I84:I85"/>
    <mergeCell ref="J82:J83"/>
    <mergeCell ref="K82:K83"/>
    <mergeCell ref="L82:L83"/>
    <mergeCell ref="M82:M83"/>
    <mergeCell ref="BP82:BR83"/>
    <mergeCell ref="BS82:BU83"/>
    <mergeCell ref="BV80:BX81"/>
    <mergeCell ref="BY80:CA81"/>
    <mergeCell ref="B82:B83"/>
    <mergeCell ref="C82:C83"/>
    <mergeCell ref="D82:D83"/>
    <mergeCell ref="E82:E83"/>
    <mergeCell ref="F82:F83"/>
    <mergeCell ref="G82:G83"/>
    <mergeCell ref="H82:H83"/>
    <mergeCell ref="I82:I83"/>
    <mergeCell ref="J80:J81"/>
    <mergeCell ref="K80:K81"/>
    <mergeCell ref="L80:L81"/>
    <mergeCell ref="M80:M81"/>
    <mergeCell ref="BP80:BR81"/>
    <mergeCell ref="BS80:BU81"/>
    <mergeCell ref="BV86:BX87"/>
    <mergeCell ref="BY86:CA87"/>
    <mergeCell ref="B88:B89"/>
    <mergeCell ref="C88:C89"/>
    <mergeCell ref="D88:D89"/>
    <mergeCell ref="E88:E89"/>
    <mergeCell ref="F88:F89"/>
    <mergeCell ref="G88:G89"/>
    <mergeCell ref="H88:H89"/>
    <mergeCell ref="I88:I89"/>
    <mergeCell ref="J86:J87"/>
    <mergeCell ref="K86:K87"/>
    <mergeCell ref="L86:L87"/>
    <mergeCell ref="M86:M87"/>
    <mergeCell ref="BP86:BR87"/>
    <mergeCell ref="BS86:BU87"/>
    <mergeCell ref="BV84:BX85"/>
    <mergeCell ref="BY84:CA85"/>
    <mergeCell ref="B86:B87"/>
    <mergeCell ref="C86:C87"/>
    <mergeCell ref="D86:D87"/>
    <mergeCell ref="E86:E87"/>
    <mergeCell ref="F86:F87"/>
    <mergeCell ref="G86:G87"/>
    <mergeCell ref="H86:H87"/>
    <mergeCell ref="I86:I87"/>
    <mergeCell ref="J84:J85"/>
    <mergeCell ref="K84:K85"/>
    <mergeCell ref="L84:L85"/>
    <mergeCell ref="M84:M85"/>
    <mergeCell ref="BP84:BR85"/>
    <mergeCell ref="BS84:BU85"/>
    <mergeCell ref="BV90:BX91"/>
    <mergeCell ref="BY90:CA91"/>
    <mergeCell ref="B92:B93"/>
    <mergeCell ref="C92:C93"/>
    <mergeCell ref="D92:D93"/>
    <mergeCell ref="E92:E93"/>
    <mergeCell ref="F92:F93"/>
    <mergeCell ref="G92:G93"/>
    <mergeCell ref="H92:H93"/>
    <mergeCell ref="I92:I93"/>
    <mergeCell ref="J90:J91"/>
    <mergeCell ref="K90:K91"/>
    <mergeCell ref="L90:L91"/>
    <mergeCell ref="M90:M91"/>
    <mergeCell ref="BP90:BR91"/>
    <mergeCell ref="BS90:BU91"/>
    <mergeCell ref="BV88:BX89"/>
    <mergeCell ref="BY88:CA89"/>
    <mergeCell ref="B90:B91"/>
    <mergeCell ref="C90:C91"/>
    <mergeCell ref="D90:D91"/>
    <mergeCell ref="E90:E91"/>
    <mergeCell ref="F90:F91"/>
    <mergeCell ref="G90:G91"/>
    <mergeCell ref="H90:H91"/>
    <mergeCell ref="I90:I91"/>
    <mergeCell ref="J88:J89"/>
    <mergeCell ref="K88:K89"/>
    <mergeCell ref="L88:L89"/>
    <mergeCell ref="M88:M89"/>
    <mergeCell ref="BP88:BR89"/>
    <mergeCell ref="BS88:BU89"/>
    <mergeCell ref="BV94:BX95"/>
    <mergeCell ref="BY94:CA95"/>
    <mergeCell ref="B96:B97"/>
    <mergeCell ref="C96:C97"/>
    <mergeCell ref="D96:D97"/>
    <mergeCell ref="E96:E97"/>
    <mergeCell ref="F96:F97"/>
    <mergeCell ref="G96:G97"/>
    <mergeCell ref="H96:H97"/>
    <mergeCell ref="I96:I97"/>
    <mergeCell ref="J94:J95"/>
    <mergeCell ref="K94:K95"/>
    <mergeCell ref="L94:L95"/>
    <mergeCell ref="M94:M95"/>
    <mergeCell ref="BP94:BR95"/>
    <mergeCell ref="BS94:BU95"/>
    <mergeCell ref="BV92:BX93"/>
    <mergeCell ref="BY92:CA93"/>
    <mergeCell ref="B94:B95"/>
    <mergeCell ref="C94:C95"/>
    <mergeCell ref="D94:D95"/>
    <mergeCell ref="E94:E95"/>
    <mergeCell ref="F94:F95"/>
    <mergeCell ref="G94:G95"/>
    <mergeCell ref="H94:H95"/>
    <mergeCell ref="I94:I95"/>
    <mergeCell ref="J92:J93"/>
    <mergeCell ref="K92:K93"/>
    <mergeCell ref="L92:L93"/>
    <mergeCell ref="M92:M93"/>
    <mergeCell ref="BP92:BR93"/>
    <mergeCell ref="BS92:BU93"/>
    <mergeCell ref="BV98:BX99"/>
    <mergeCell ref="BY98:CA99"/>
    <mergeCell ref="B100:B101"/>
    <mergeCell ref="C100:C101"/>
    <mergeCell ref="D100:D101"/>
    <mergeCell ref="E100:E101"/>
    <mergeCell ref="F100:F101"/>
    <mergeCell ref="G100:G101"/>
    <mergeCell ref="H100:H101"/>
    <mergeCell ref="I100:I101"/>
    <mergeCell ref="J98:J99"/>
    <mergeCell ref="K98:K99"/>
    <mergeCell ref="L98:L99"/>
    <mergeCell ref="M98:M99"/>
    <mergeCell ref="BP98:BR99"/>
    <mergeCell ref="BS98:BU99"/>
    <mergeCell ref="BV96:BX97"/>
    <mergeCell ref="BY96:CA97"/>
    <mergeCell ref="B98:B99"/>
    <mergeCell ref="C98:C99"/>
    <mergeCell ref="D98:D99"/>
    <mergeCell ref="E98:E99"/>
    <mergeCell ref="F98:F99"/>
    <mergeCell ref="G98:G99"/>
    <mergeCell ref="H98:H99"/>
    <mergeCell ref="I98:I99"/>
    <mergeCell ref="J96:J97"/>
    <mergeCell ref="K96:K97"/>
    <mergeCell ref="L96:L97"/>
    <mergeCell ref="M96:M97"/>
    <mergeCell ref="BP96:BR97"/>
    <mergeCell ref="BS96:BU97"/>
    <mergeCell ref="BV102:BX103"/>
    <mergeCell ref="BY102:CA103"/>
    <mergeCell ref="B104:B105"/>
    <mergeCell ref="C104:C105"/>
    <mergeCell ref="D104:D105"/>
    <mergeCell ref="E104:E105"/>
    <mergeCell ref="F104:F105"/>
    <mergeCell ref="G104:G105"/>
    <mergeCell ref="H104:H105"/>
    <mergeCell ref="I104:I105"/>
    <mergeCell ref="J102:J103"/>
    <mergeCell ref="K102:K103"/>
    <mergeCell ref="L102:L103"/>
    <mergeCell ref="M102:M103"/>
    <mergeCell ref="BP102:BR103"/>
    <mergeCell ref="BS102:BU103"/>
    <mergeCell ref="BV100:BX101"/>
    <mergeCell ref="BY100:CA101"/>
    <mergeCell ref="B102:B103"/>
    <mergeCell ref="C102:C103"/>
    <mergeCell ref="D102:D103"/>
    <mergeCell ref="E102:E103"/>
    <mergeCell ref="F102:F103"/>
    <mergeCell ref="G102:G103"/>
    <mergeCell ref="H102:H103"/>
    <mergeCell ref="I102:I103"/>
    <mergeCell ref="J100:J101"/>
    <mergeCell ref="K100:K101"/>
    <mergeCell ref="L100:L101"/>
    <mergeCell ref="M100:M101"/>
    <mergeCell ref="BP100:BR101"/>
    <mergeCell ref="BS100:BU101"/>
    <mergeCell ref="BV106:BX107"/>
    <mergeCell ref="BY106:CA107"/>
    <mergeCell ref="B108:B109"/>
    <mergeCell ref="C108:C109"/>
    <mergeCell ref="D108:D109"/>
    <mergeCell ref="E108:E109"/>
    <mergeCell ref="F108:F109"/>
    <mergeCell ref="G108:G109"/>
    <mergeCell ref="H108:H109"/>
    <mergeCell ref="I108:I109"/>
    <mergeCell ref="J106:J107"/>
    <mergeCell ref="K106:K107"/>
    <mergeCell ref="L106:L107"/>
    <mergeCell ref="M106:M107"/>
    <mergeCell ref="BP106:BR107"/>
    <mergeCell ref="BS106:BU107"/>
    <mergeCell ref="BV104:BX105"/>
    <mergeCell ref="BY104:CA105"/>
    <mergeCell ref="B106:B107"/>
    <mergeCell ref="C106:C107"/>
    <mergeCell ref="D106:D107"/>
    <mergeCell ref="E106:E107"/>
    <mergeCell ref="F106:F107"/>
    <mergeCell ref="G106:G107"/>
    <mergeCell ref="H106:H107"/>
    <mergeCell ref="I106:I107"/>
    <mergeCell ref="J104:J105"/>
    <mergeCell ref="K104:K105"/>
    <mergeCell ref="L104:L105"/>
    <mergeCell ref="M104:M105"/>
    <mergeCell ref="BP104:BR105"/>
    <mergeCell ref="BS104:BU105"/>
    <mergeCell ref="BV110:BX111"/>
    <mergeCell ref="BY110:CA111"/>
    <mergeCell ref="B112:B113"/>
    <mergeCell ref="C112:C113"/>
    <mergeCell ref="D112:D113"/>
    <mergeCell ref="E112:E113"/>
    <mergeCell ref="F112:F113"/>
    <mergeCell ref="G112:G113"/>
    <mergeCell ref="H112:H113"/>
    <mergeCell ref="I112:I113"/>
    <mergeCell ref="J110:J111"/>
    <mergeCell ref="K110:K111"/>
    <mergeCell ref="L110:L111"/>
    <mergeCell ref="M110:M111"/>
    <mergeCell ref="BP110:BR111"/>
    <mergeCell ref="BS110:BU111"/>
    <mergeCell ref="BV108:BX109"/>
    <mergeCell ref="BY108:CA109"/>
    <mergeCell ref="B110:B111"/>
    <mergeCell ref="C110:C111"/>
    <mergeCell ref="D110:D111"/>
    <mergeCell ref="E110:E111"/>
    <mergeCell ref="F110:F111"/>
    <mergeCell ref="G110:G111"/>
    <mergeCell ref="H110:H111"/>
    <mergeCell ref="I110:I111"/>
    <mergeCell ref="J108:J109"/>
    <mergeCell ref="K108:K109"/>
    <mergeCell ref="L108:L109"/>
    <mergeCell ref="M108:M109"/>
    <mergeCell ref="BP108:BR109"/>
    <mergeCell ref="BS108:BU109"/>
    <mergeCell ref="BV114:BX115"/>
    <mergeCell ref="BY114:CA115"/>
    <mergeCell ref="B116:B117"/>
    <mergeCell ref="C116:C117"/>
    <mergeCell ref="D116:D117"/>
    <mergeCell ref="E116:E117"/>
    <mergeCell ref="F116:F117"/>
    <mergeCell ref="G116:G117"/>
    <mergeCell ref="H116:H117"/>
    <mergeCell ref="I116:I117"/>
    <mergeCell ref="J114:J115"/>
    <mergeCell ref="K114:K115"/>
    <mergeCell ref="L114:L115"/>
    <mergeCell ref="M114:M115"/>
    <mergeCell ref="BP114:BR115"/>
    <mergeCell ref="BS114:BU115"/>
    <mergeCell ref="BV112:BX113"/>
    <mergeCell ref="BY112:CA113"/>
    <mergeCell ref="B114:B115"/>
    <mergeCell ref="C114:C115"/>
    <mergeCell ref="D114:D115"/>
    <mergeCell ref="E114:E115"/>
    <mergeCell ref="F114:F115"/>
    <mergeCell ref="G114:G115"/>
    <mergeCell ref="H114:H115"/>
    <mergeCell ref="I114:I115"/>
    <mergeCell ref="J112:J113"/>
    <mergeCell ref="K112:K113"/>
    <mergeCell ref="L112:L113"/>
    <mergeCell ref="M112:M113"/>
    <mergeCell ref="BP112:BR113"/>
    <mergeCell ref="BS112:BU113"/>
    <mergeCell ref="BV118:BX119"/>
    <mergeCell ref="BY118:CA119"/>
    <mergeCell ref="B120:B121"/>
    <mergeCell ref="C120:C121"/>
    <mergeCell ref="D120:D121"/>
    <mergeCell ref="E120:E121"/>
    <mergeCell ref="F120:F121"/>
    <mergeCell ref="G120:G121"/>
    <mergeCell ref="H120:H121"/>
    <mergeCell ref="I120:I121"/>
    <mergeCell ref="J118:J119"/>
    <mergeCell ref="K118:K119"/>
    <mergeCell ref="L118:L119"/>
    <mergeCell ref="M118:M119"/>
    <mergeCell ref="BP118:BR119"/>
    <mergeCell ref="BS118:BU119"/>
    <mergeCell ref="BV116:BX117"/>
    <mergeCell ref="BY116:CA117"/>
    <mergeCell ref="B118:B119"/>
    <mergeCell ref="C118:C119"/>
    <mergeCell ref="D118:D119"/>
    <mergeCell ref="E118:E119"/>
    <mergeCell ref="F118:F119"/>
    <mergeCell ref="G118:G119"/>
    <mergeCell ref="H118:H119"/>
    <mergeCell ref="I118:I119"/>
    <mergeCell ref="J116:J117"/>
    <mergeCell ref="K116:K117"/>
    <mergeCell ref="L116:L117"/>
    <mergeCell ref="M116:M117"/>
    <mergeCell ref="BP116:BR117"/>
    <mergeCell ref="BS116:BU117"/>
    <mergeCell ref="BV122:BX123"/>
    <mergeCell ref="BY122:CA123"/>
    <mergeCell ref="B124:B125"/>
    <mergeCell ref="C124:C125"/>
    <mergeCell ref="D124:D125"/>
    <mergeCell ref="E124:E125"/>
    <mergeCell ref="F124:F125"/>
    <mergeCell ref="G124:G125"/>
    <mergeCell ref="H124:H125"/>
    <mergeCell ref="I124:I125"/>
    <mergeCell ref="J122:J123"/>
    <mergeCell ref="K122:K123"/>
    <mergeCell ref="L122:L123"/>
    <mergeCell ref="M122:M123"/>
    <mergeCell ref="BP122:BR123"/>
    <mergeCell ref="BS122:BU123"/>
    <mergeCell ref="BV120:BX121"/>
    <mergeCell ref="BY120:CA121"/>
    <mergeCell ref="B122:B123"/>
    <mergeCell ref="C122:C123"/>
    <mergeCell ref="D122:D123"/>
    <mergeCell ref="E122:E123"/>
    <mergeCell ref="F122:F123"/>
    <mergeCell ref="G122:G123"/>
    <mergeCell ref="H122:H123"/>
    <mergeCell ref="I122:I123"/>
    <mergeCell ref="J120:J121"/>
    <mergeCell ref="K120:K121"/>
    <mergeCell ref="L120:L121"/>
    <mergeCell ref="M120:M121"/>
    <mergeCell ref="BP120:BR121"/>
    <mergeCell ref="BS120:BU121"/>
    <mergeCell ref="BV126:BX127"/>
    <mergeCell ref="BY126:CA127"/>
    <mergeCell ref="B128:B129"/>
    <mergeCell ref="C128:C129"/>
    <mergeCell ref="D128:D129"/>
    <mergeCell ref="E128:E129"/>
    <mergeCell ref="F128:F129"/>
    <mergeCell ref="G128:G129"/>
    <mergeCell ref="H128:H129"/>
    <mergeCell ref="I128:I129"/>
    <mergeCell ref="J126:J127"/>
    <mergeCell ref="K126:K127"/>
    <mergeCell ref="L126:L127"/>
    <mergeCell ref="M126:M127"/>
    <mergeCell ref="BP126:BR127"/>
    <mergeCell ref="BS126:BU127"/>
    <mergeCell ref="BV124:BX125"/>
    <mergeCell ref="BY124:CA125"/>
    <mergeCell ref="B126:B127"/>
    <mergeCell ref="C126:C127"/>
    <mergeCell ref="D126:D127"/>
    <mergeCell ref="E126:E127"/>
    <mergeCell ref="F126:F127"/>
    <mergeCell ref="G126:G127"/>
    <mergeCell ref="H126:H127"/>
    <mergeCell ref="I126:I127"/>
    <mergeCell ref="J124:J125"/>
    <mergeCell ref="K124:K125"/>
    <mergeCell ref="L124:L125"/>
    <mergeCell ref="M124:M125"/>
    <mergeCell ref="BP124:BR125"/>
    <mergeCell ref="BS124:BU125"/>
    <mergeCell ref="BV130:BX131"/>
    <mergeCell ref="BY130:CA131"/>
    <mergeCell ref="B132:B133"/>
    <mergeCell ref="C132:C133"/>
    <mergeCell ref="D132:D133"/>
    <mergeCell ref="E132:E133"/>
    <mergeCell ref="F132:F133"/>
    <mergeCell ref="G132:G133"/>
    <mergeCell ref="H132:H133"/>
    <mergeCell ref="I132:I133"/>
    <mergeCell ref="J130:J131"/>
    <mergeCell ref="K130:K131"/>
    <mergeCell ref="L130:L131"/>
    <mergeCell ref="M130:M131"/>
    <mergeCell ref="BP130:BR131"/>
    <mergeCell ref="BS130:BU131"/>
    <mergeCell ref="BV128:BX129"/>
    <mergeCell ref="BY128:CA129"/>
    <mergeCell ref="B130:B131"/>
    <mergeCell ref="C130:C131"/>
    <mergeCell ref="D130:D131"/>
    <mergeCell ref="E130:E131"/>
    <mergeCell ref="F130:F131"/>
    <mergeCell ref="G130:G131"/>
    <mergeCell ref="H130:H131"/>
    <mergeCell ref="I130:I131"/>
    <mergeCell ref="J128:J129"/>
    <mergeCell ref="K128:K129"/>
    <mergeCell ref="L128:L129"/>
    <mergeCell ref="M128:M129"/>
    <mergeCell ref="BP128:BR129"/>
    <mergeCell ref="BS128:BU129"/>
    <mergeCell ref="BV134:BX135"/>
    <mergeCell ref="BY134:CA135"/>
    <mergeCell ref="B136:B137"/>
    <mergeCell ref="C136:C137"/>
    <mergeCell ref="D136:D137"/>
    <mergeCell ref="E136:E137"/>
    <mergeCell ref="F136:F137"/>
    <mergeCell ref="G136:G137"/>
    <mergeCell ref="H136:H137"/>
    <mergeCell ref="I136:I137"/>
    <mergeCell ref="J134:J135"/>
    <mergeCell ref="K134:K135"/>
    <mergeCell ref="L134:L135"/>
    <mergeCell ref="M134:M135"/>
    <mergeCell ref="BP134:BR135"/>
    <mergeCell ref="BS134:BU135"/>
    <mergeCell ref="BV132:BX133"/>
    <mergeCell ref="BY132:CA133"/>
    <mergeCell ref="B134:B135"/>
    <mergeCell ref="C134:C135"/>
    <mergeCell ref="D134:D135"/>
    <mergeCell ref="E134:E135"/>
    <mergeCell ref="F134:F135"/>
    <mergeCell ref="G134:G135"/>
    <mergeCell ref="H134:H135"/>
    <mergeCell ref="I134:I135"/>
    <mergeCell ref="J132:J133"/>
    <mergeCell ref="K132:K133"/>
    <mergeCell ref="L132:L133"/>
    <mergeCell ref="M132:M133"/>
    <mergeCell ref="BP132:BR133"/>
    <mergeCell ref="BS132:BU133"/>
    <mergeCell ref="BV138:BX139"/>
    <mergeCell ref="BY138:CA139"/>
    <mergeCell ref="B140:B141"/>
    <mergeCell ref="C140:C141"/>
    <mergeCell ref="D140:D141"/>
    <mergeCell ref="E140:E141"/>
    <mergeCell ref="F140:F141"/>
    <mergeCell ref="G140:G141"/>
    <mergeCell ref="H140:H141"/>
    <mergeCell ref="I140:I141"/>
    <mergeCell ref="J138:J139"/>
    <mergeCell ref="K138:K139"/>
    <mergeCell ref="L138:L139"/>
    <mergeCell ref="M138:M139"/>
    <mergeCell ref="BP138:BR139"/>
    <mergeCell ref="BS138:BU139"/>
    <mergeCell ref="BV136:BX137"/>
    <mergeCell ref="BY136:CA137"/>
    <mergeCell ref="B138:B139"/>
    <mergeCell ref="C138:C139"/>
    <mergeCell ref="D138:D139"/>
    <mergeCell ref="E138:E139"/>
    <mergeCell ref="F138:F139"/>
    <mergeCell ref="G138:G139"/>
    <mergeCell ref="H138:H139"/>
    <mergeCell ref="I138:I139"/>
    <mergeCell ref="J136:J137"/>
    <mergeCell ref="K136:K137"/>
    <mergeCell ref="L136:L137"/>
    <mergeCell ref="M136:M137"/>
    <mergeCell ref="BP136:BR137"/>
    <mergeCell ref="BS136:BU137"/>
    <mergeCell ref="BV142:BX143"/>
    <mergeCell ref="BY142:CA143"/>
    <mergeCell ref="B144:B145"/>
    <mergeCell ref="C144:C145"/>
    <mergeCell ref="D144:D145"/>
    <mergeCell ref="E144:E145"/>
    <mergeCell ref="F144:F145"/>
    <mergeCell ref="G144:G145"/>
    <mergeCell ref="H144:H145"/>
    <mergeCell ref="I144:I145"/>
    <mergeCell ref="J142:J143"/>
    <mergeCell ref="K142:K143"/>
    <mergeCell ref="L142:L143"/>
    <mergeCell ref="M142:M143"/>
    <mergeCell ref="BP142:BR143"/>
    <mergeCell ref="BS142:BU143"/>
    <mergeCell ref="BV140:BX141"/>
    <mergeCell ref="BY140:CA141"/>
    <mergeCell ref="B142:B143"/>
    <mergeCell ref="C142:C143"/>
    <mergeCell ref="D142:D143"/>
    <mergeCell ref="E142:E143"/>
    <mergeCell ref="F142:F143"/>
    <mergeCell ref="G142:G143"/>
    <mergeCell ref="H142:H143"/>
    <mergeCell ref="I142:I143"/>
    <mergeCell ref="J140:J141"/>
    <mergeCell ref="K140:K141"/>
    <mergeCell ref="L140:L141"/>
    <mergeCell ref="M140:M141"/>
    <mergeCell ref="BP140:BR141"/>
    <mergeCell ref="BS140:BU141"/>
    <mergeCell ref="BV146:BX147"/>
    <mergeCell ref="BY146:CA147"/>
    <mergeCell ref="B148:B149"/>
    <mergeCell ref="C148:C149"/>
    <mergeCell ref="D148:D149"/>
    <mergeCell ref="E148:E149"/>
    <mergeCell ref="F148:F149"/>
    <mergeCell ref="G148:G149"/>
    <mergeCell ref="H148:H149"/>
    <mergeCell ref="I148:I149"/>
    <mergeCell ref="J146:J147"/>
    <mergeCell ref="K146:K147"/>
    <mergeCell ref="L146:L147"/>
    <mergeCell ref="M146:M147"/>
    <mergeCell ref="BP146:BR147"/>
    <mergeCell ref="BS146:BU147"/>
    <mergeCell ref="BV144:BX145"/>
    <mergeCell ref="BY144:CA145"/>
    <mergeCell ref="B146:B147"/>
    <mergeCell ref="C146:C147"/>
    <mergeCell ref="D146:D147"/>
    <mergeCell ref="E146:E147"/>
    <mergeCell ref="F146:F147"/>
    <mergeCell ref="G146:G147"/>
    <mergeCell ref="H146:H147"/>
    <mergeCell ref="I146:I147"/>
    <mergeCell ref="J144:J145"/>
    <mergeCell ref="K144:K145"/>
    <mergeCell ref="L144:L145"/>
    <mergeCell ref="M144:M145"/>
    <mergeCell ref="BP144:BR145"/>
    <mergeCell ref="BS144:BU145"/>
    <mergeCell ref="BV150:BX150"/>
    <mergeCell ref="BY150:CA151"/>
    <mergeCell ref="BV151:BX151"/>
    <mergeCell ref="B152:B153"/>
    <mergeCell ref="C152:C153"/>
    <mergeCell ref="D152:D153"/>
    <mergeCell ref="E152:E153"/>
    <mergeCell ref="F152:F153"/>
    <mergeCell ref="G152:G153"/>
    <mergeCell ref="H152:H153"/>
    <mergeCell ref="J150:J151"/>
    <mergeCell ref="K150:K151"/>
    <mergeCell ref="L150:L151"/>
    <mergeCell ref="M150:M151"/>
    <mergeCell ref="BP150:BR151"/>
    <mergeCell ref="BS150:BU151"/>
    <mergeCell ref="BV148:BX149"/>
    <mergeCell ref="BY148:CA149"/>
    <mergeCell ref="B150:B151"/>
    <mergeCell ref="C150:C151"/>
    <mergeCell ref="D150:D151"/>
    <mergeCell ref="E150:E151"/>
    <mergeCell ref="F150:F151"/>
    <mergeCell ref="G150:G151"/>
    <mergeCell ref="H150:H151"/>
    <mergeCell ref="I150:I151"/>
    <mergeCell ref="J148:J149"/>
    <mergeCell ref="K148:K149"/>
    <mergeCell ref="L148:L149"/>
    <mergeCell ref="M148:M149"/>
    <mergeCell ref="BP148:BR149"/>
    <mergeCell ref="BS148:BU149"/>
    <mergeCell ref="BS154:BU155"/>
    <mergeCell ref="BV154:BX155"/>
    <mergeCell ref="BY154:CA155"/>
    <mergeCell ref="I154:I155"/>
    <mergeCell ref="J154:J155"/>
    <mergeCell ref="K154:K155"/>
    <mergeCell ref="L154:L155"/>
    <mergeCell ref="M154:M155"/>
    <mergeCell ref="BP154:BR155"/>
    <mergeCell ref="BS152:BU153"/>
    <mergeCell ref="BV152:BX153"/>
    <mergeCell ref="BY152:CA153"/>
    <mergeCell ref="B154:B155"/>
    <mergeCell ref="C154:C155"/>
    <mergeCell ref="D154:D155"/>
    <mergeCell ref="E154:E155"/>
    <mergeCell ref="F154:F155"/>
    <mergeCell ref="G154:G155"/>
    <mergeCell ref="H154:H155"/>
    <mergeCell ref="I152:I153"/>
    <mergeCell ref="J152:J153"/>
    <mergeCell ref="K152:K153"/>
    <mergeCell ref="L152:L153"/>
    <mergeCell ref="M152:M153"/>
    <mergeCell ref="BP152:BR153"/>
  </mergeCells>
  <conditionalFormatting sqref="B7">
    <cfRule type="containsText" dxfId="41" priority="8" operator="containsText" text="Estan mal distrubidos los pesos porcentuales ya que el proyecto suma mas del 100%">
      <formula>NOT(ISERROR(SEARCH(("Estan mal distrubidos los pesos porcentuales ya que el proyecto suma mas del 100%"),(B7))))</formula>
    </cfRule>
  </conditionalFormatting>
  <conditionalFormatting sqref="P12:P155">
    <cfRule type="cellIs" dxfId="40" priority="9" operator="greaterThan">
      <formula>1</formula>
    </cfRule>
  </conditionalFormatting>
  <conditionalFormatting sqref="Q13:BO13 Q29:BO29 Q31:BO31 Q15:BO15 Q35:BO35 Q37:BO37 Q33:BO33 Q17:BO17 Q19:BO19 Q21:BO21 Q23:BO23 Q25:BO25 Q27:BO27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7:BO127 Q129:BO129 Q131:BO131 Q133:BO133 Q135:BO135 Q137:BO137 Q139:BO139 Q141:BO141 Q143:BO143 Q145:BO145 Q147:BO147 Q149:BO149 Q151:BO151 Q153:BO153 Q155:BO155 Q67:BO67 Q69:BO69 BM68:BO68 Q71:BO71 BM70:BO70 Q73:BO73 BM72:BO72 Q75:BO75 BM74:BO74 Q77:BO77 BM76:BO76 Q79:BO79 BM78:BO78 Q81:BO81 BM80:BO80 Q83:BO83 BM82:BO82 Q85:BO85 BM84:BO84 Q87:BO87 BM86:BO86 Q89:BO89 BM88:BO88">
    <cfRule type="expression" dxfId="39" priority="1">
      <formula>Q13=""</formula>
    </cfRule>
  </conditionalFormatting>
  <conditionalFormatting sqref="Q13:BO13 Q29:BO29 Q31:BO31 Q15:BO15 Q35:BO35 Q37:BO37 Q33:BO33 Q17:BO17 Q19:BO19 Q25:BO25 Q27:BO27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7:BO127 Q129:BO129 Q131:BO131 Q133:BO133 Q135:BO135 Q137:BO137 Q139:BO139 Q141:BO141 Q143:BO143 Q145:BO145 Q147:BO147 Q149:BO149 Q151:BO151 Q153:BO153 Q155:BO155 Q67:BO67 Q69:BO69 BM68:BO68 BM70:BO70 BE21:BO21 Q21:BC21 Q23:AZ23 BB23:BC23 BE23:BO23">
    <cfRule type="expression" dxfId="38" priority="2">
      <formula>Q13&lt;Q12</formula>
    </cfRule>
  </conditionalFormatting>
  <conditionalFormatting sqref="Q13:BO13 Q29:BO29 Q31:BO31 Q15:BO15 Q35:BO35 Q37:BO37 Q33:BO33 Q17:BO17 Q19:BO19 Q25:BO25 Q27:BO27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7:BO127 Q129:BO129 Q131:BO131 Q133:BO133 Q135:BO135 Q137:BO137 Q139:BO139 Q141:BO141 Q143:BO143 Q145:BO145 Q147:BO147 Q149:BO149 Q151:BO151 Q153:BO153 Q155:BO155 Q67:BO67 Q69:BO69 BM68:BO68 BM70:BO70 BE21:BO21 Q21:BC21 Q23:AZ23 BB23:BC23 BE23:BO23">
    <cfRule type="expression" dxfId="37" priority="3">
      <formula>Q12&gt;=Q13</formula>
    </cfRule>
  </conditionalFormatting>
  <conditionalFormatting sqref="Q83:BO83 Q85:BO85 BM84:BO84 BM86:BO86">
    <cfRule type="expression" dxfId="36" priority="10">
      <formula>Q83&lt;Q69</formula>
    </cfRule>
  </conditionalFormatting>
  <conditionalFormatting sqref="Q83:BO83 Q85:BO85 BM84:BO84 BM86:BO86">
    <cfRule type="expression" dxfId="35" priority="11">
      <formula>Q69&gt;=Q83</formula>
    </cfRule>
  </conditionalFormatting>
  <conditionalFormatting sqref="BM82:BO82">
    <cfRule type="expression" dxfId="34" priority="12">
      <formula>BM82&lt;BM69</formula>
    </cfRule>
  </conditionalFormatting>
  <conditionalFormatting sqref="BM82:BO82">
    <cfRule type="expression" dxfId="33" priority="13">
      <formula>BM69&gt;=BM82</formula>
    </cfRule>
  </conditionalFormatting>
  <conditionalFormatting sqref="Q81:BO81">
    <cfRule type="expression" dxfId="32" priority="14">
      <formula>Q81&lt;Q69</formula>
    </cfRule>
  </conditionalFormatting>
  <conditionalFormatting sqref="Q81:BO81">
    <cfRule type="expression" dxfId="31" priority="15">
      <formula>Q69&gt;=Q81</formula>
    </cfRule>
  </conditionalFormatting>
  <conditionalFormatting sqref="BM80:BO80">
    <cfRule type="expression" dxfId="30" priority="16">
      <formula>BM80&lt;BM69</formula>
    </cfRule>
  </conditionalFormatting>
  <conditionalFormatting sqref="BM80:BO80">
    <cfRule type="expression" dxfId="29" priority="17">
      <formula>BM69&gt;=BM80</formula>
    </cfRule>
  </conditionalFormatting>
  <conditionalFormatting sqref="Q79:BO79">
    <cfRule type="expression" dxfId="28" priority="18">
      <formula>Q79&lt;Q69</formula>
    </cfRule>
  </conditionalFormatting>
  <conditionalFormatting sqref="Q79:BO79">
    <cfRule type="expression" dxfId="27" priority="19">
      <formula>Q69&gt;=Q79</formula>
    </cfRule>
  </conditionalFormatting>
  <conditionalFormatting sqref="BM78:BO78">
    <cfRule type="expression" dxfId="26" priority="20">
      <formula>BM78&lt;BM69</formula>
    </cfRule>
  </conditionalFormatting>
  <conditionalFormatting sqref="BM78:BO78">
    <cfRule type="expression" dxfId="25" priority="21">
      <formula>BM69&gt;=BM78</formula>
    </cfRule>
  </conditionalFormatting>
  <conditionalFormatting sqref="Q77:BO77">
    <cfRule type="expression" dxfId="24" priority="22">
      <formula>Q77&lt;Q69</formula>
    </cfRule>
  </conditionalFormatting>
  <conditionalFormatting sqref="Q77:BO77">
    <cfRule type="expression" dxfId="23" priority="23">
      <formula>Q69&gt;=Q77</formula>
    </cfRule>
  </conditionalFormatting>
  <conditionalFormatting sqref="BM76:BO76">
    <cfRule type="expression" dxfId="22" priority="24">
      <formula>BM76&lt;BM69</formula>
    </cfRule>
  </conditionalFormatting>
  <conditionalFormatting sqref="BM76:BO76">
    <cfRule type="expression" dxfId="21" priority="25">
      <formula>BM69&gt;=BM76</formula>
    </cfRule>
  </conditionalFormatting>
  <conditionalFormatting sqref="Q75:BO75">
    <cfRule type="expression" dxfId="20" priority="26">
      <formula>Q75&lt;Q69</formula>
    </cfRule>
  </conditionalFormatting>
  <conditionalFormatting sqref="Q75:BO75">
    <cfRule type="expression" dxfId="19" priority="27">
      <formula>Q69&gt;=Q75</formula>
    </cfRule>
  </conditionalFormatting>
  <conditionalFormatting sqref="BM74:BO74">
    <cfRule type="expression" dxfId="18" priority="28">
      <formula>BM74&lt;BM69</formula>
    </cfRule>
  </conditionalFormatting>
  <conditionalFormatting sqref="BM74:BO74">
    <cfRule type="expression" dxfId="17" priority="29">
      <formula>BM69&gt;=BM74</formula>
    </cfRule>
  </conditionalFormatting>
  <conditionalFormatting sqref="Q73:BO73">
    <cfRule type="expression" dxfId="16" priority="30">
      <formula>Q73&lt;Q69</formula>
    </cfRule>
  </conditionalFormatting>
  <conditionalFormatting sqref="Q73:BO73">
    <cfRule type="expression" dxfId="15" priority="31">
      <formula>Q69&gt;=Q73</formula>
    </cfRule>
  </conditionalFormatting>
  <conditionalFormatting sqref="BM72:BO72">
    <cfRule type="expression" dxfId="14" priority="32">
      <formula>BM72&lt;BM69</formula>
    </cfRule>
  </conditionalFormatting>
  <conditionalFormatting sqref="BM72:BO72">
    <cfRule type="expression" dxfId="13" priority="33">
      <formula>BM69&gt;=BM72</formula>
    </cfRule>
  </conditionalFormatting>
  <conditionalFormatting sqref="Q71:BO71">
    <cfRule type="expression" dxfId="12" priority="34">
      <formula>Q71&lt;Q69</formula>
    </cfRule>
  </conditionalFormatting>
  <conditionalFormatting sqref="Q71:BO71">
    <cfRule type="expression" dxfId="11" priority="35">
      <formula>Q69&gt;=Q71</formula>
    </cfRule>
  </conditionalFormatting>
  <conditionalFormatting sqref="Q89:BO89">
    <cfRule type="expression" dxfId="10" priority="36">
      <formula>Q89&lt;Q72</formula>
    </cfRule>
  </conditionalFormatting>
  <conditionalFormatting sqref="Q89:BO89">
    <cfRule type="expression" dxfId="9" priority="37">
      <formula>Q72&gt;=Q89</formula>
    </cfRule>
  </conditionalFormatting>
  <conditionalFormatting sqref="BM88:BO88">
    <cfRule type="expression" dxfId="8" priority="38">
      <formula>BM88&lt;BM72</formula>
    </cfRule>
  </conditionalFormatting>
  <conditionalFormatting sqref="BM88:BO88">
    <cfRule type="expression" dxfId="7" priority="39">
      <formula>BM72&gt;=BM88</formula>
    </cfRule>
  </conditionalFormatting>
  <conditionalFormatting sqref="Q87:BO87">
    <cfRule type="expression" dxfId="6" priority="40">
      <formula>Q87&lt;Q72</formula>
    </cfRule>
  </conditionalFormatting>
  <conditionalFormatting sqref="Q87:BO87">
    <cfRule type="expression" dxfId="5" priority="41">
      <formula>Q72&gt;=Q87</formula>
    </cfRule>
  </conditionalFormatting>
  <conditionalFormatting sqref="BD21 BD23">
    <cfRule type="expression" dxfId="4" priority="42">
      <formula>BD21&lt;#REF!</formula>
    </cfRule>
  </conditionalFormatting>
  <conditionalFormatting sqref="BD21 BD23">
    <cfRule type="expression" dxfId="3" priority="43">
      <formula>#REF!&gt;=BD21</formula>
    </cfRule>
  </conditionalFormatting>
  <conditionalFormatting sqref="BA23">
    <cfRule type="expression" dxfId="2" priority="44">
      <formula>BA23&lt;BD22</formula>
    </cfRule>
  </conditionalFormatting>
  <conditionalFormatting sqref="BA23">
    <cfRule type="expression" dxfId="1" priority="45">
      <formula>BD22&gt;=BA23</formula>
    </cfRule>
  </conditionalFormatting>
  <dataValidations count="5">
    <dataValidation type="decimal" allowBlank="1" showInputMessage="1" showErrorMessage="1" prompt="% de avance en la actividad - indique el % programado de avance durante esta semana_x000a_" sqref="Q12:BO19 Q20:BC20 BE20:BO20 Q21:BO21 Q23:BO155 Q22:AZ22 BB22:BO22" xr:uid="{047494D3-7E2F-461E-AF7F-323AE1AB5139}">
      <formula1>0</formula1>
      <formula2>1</formula2>
    </dataValidation>
    <dataValidation type="decimal" allowBlank="1" showInputMessage="1" showErrorMessage="1" prompt="valor porcentual de la activida - Indique el peso porcentual de la actividad dentro del proyecto" sqref="O156 O12 O14 O16 O18 O20 O22 O24 O26 O28 O30 O32" xr:uid="{07DC8C9E-876B-455D-AABA-F4995676B45C}">
      <formula1>0</formula1>
      <formula2>1</formula2>
    </dataValidation>
    <dataValidation type="decimal" allowBlank="1" showInputMessage="1" showErrorMessage="1" prompt="Ingrese el peso o valor porcentual de la actividad en el Plan" sqref="O154 O152 O150 O148 O146 O144 O142 O140 O138 O136 O36 O134 O38 O40 O42 O44 O46 O48 O50 O52 O54 O56 O58 O60 O62 O64 O66 O90 O92 O94 O96 O98 O100 O102 O104 O106 O108 O110 O112 O114 O116 O118 O120 O122 O124 O126 O128 O130 O132 O68 O70 O72 O74 O76 O78 O80 O82 O84 O86 O88 O34" xr:uid="{DC02945F-8A68-44CF-BC1D-D8EEC2EC20A3}">
      <formula1>0</formula1>
      <formula2>1</formula2>
    </dataValidation>
    <dataValidation type="decimal" allowBlank="1" showInputMessage="1" showErrorMessage="1" prompt="Campo calculado  - Indica el % de avance que aporta la actividad a todo el Plan" sqref="O13 O15 O17 O19 O21 O23 O25 O27 O29 O155 O35 O37 O39 O41 O43 O45 O47 O49 O51 O53 O55 O57 O59 O61 O63 O65 O91 O93 O95 O97 O99 O103 O101 O105 O107 O109 O111 O113 O115 O117 O119 O121 O123 O125 O127 O129 O131 O133 O135 O137 O139 O141 O143 O145 O147 O149 O151 O153 O31 O89 O67 O69 O71 O73 O75 O77 O79 O81 O83 O85 O87 O33" xr:uid="{01ACD42B-C9AC-4E5F-9514-56000099C9B4}">
      <formula1>0</formula1>
      <formula2>1</formula2>
    </dataValidation>
    <dataValidation type="decimal" allowBlank="1" showErrorMessage="1" sqref="P12:P155" xr:uid="{74183A12-9059-4A89-95B9-5F5614F7F37C}">
      <formula1>0</formula1>
      <formula2>1</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7" id="{4477F369-7241-4F7A-9651-968E20321965}">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I8</xm:sqref>
        </x14:conditionalFormatting>
        <x14:conditionalFormatting xmlns:xm="http://schemas.microsoft.com/office/excel/2006/main">
          <x14:cfRule type="iconSet" priority="6" id="{03C57A16-E4D5-4DB5-B01B-56EC769BA998}">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L8</xm:sqref>
        </x14:conditionalFormatting>
        <x14:conditionalFormatting xmlns:xm="http://schemas.microsoft.com/office/excel/2006/main">
          <x14:cfRule type="iconSet" priority="5" id="{36E7AD55-9363-4EBA-B61B-DF3FBE328FCC}">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N8</xm:sqref>
        </x14:conditionalFormatting>
        <x14:conditionalFormatting xmlns:xm="http://schemas.microsoft.com/office/excel/2006/main">
          <x14:cfRule type="iconSet" priority="4" id="{C9D62257-7EF8-4AC3-B635-F4AC96FD8851}">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P8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7EBEDD6-5CD8-4506-8974-92906392FB9A}">
          <x14:formula1>
            <xm:f>'C:\Users\orduzsda\Documents\MIPG\Planes\[Planes Sectorial Institucional y PAAC Previsora.xlsx]Hoja2'!#REF!</xm:f>
          </x14:formula1>
          <xm:sqref>G50 E52:G52 E64:G64 E50 E66 G66 G68 G70 G72 G74 G76 G78 G80 G82 G84 G86 G88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BCCC-A207-4C7C-A961-A0E85DCB58AB}">
  <sheetPr>
    <tabColor theme="4" tint="-0.249977111117893"/>
  </sheetPr>
  <dimension ref="B2:Y40"/>
  <sheetViews>
    <sheetView showGridLines="0" zoomScale="55" zoomScaleNormal="55" workbookViewId="0">
      <pane xSplit="2" ySplit="9" topLeftCell="C10" activePane="bottomRight" state="frozen"/>
      <selection pane="bottomRight" activeCell="C12" sqref="C12"/>
      <selection pane="bottomLeft" activeCell="E43" activeCellId="16" sqref="A1 B15 B14:B15 B35:G37 D34:G34 B34 B28:G33 D27:G27 B27 B21:G26 E20:G20 B20:C20 B19:G19 B18:D18 B16:G17 C2:G15 E43"/>
      <selection pane="topRight" activeCell="E43" activeCellId="16" sqref="A1 B15 B14:B15 B35:G37 D34:G34 B34 B28:G33 D27:G27 B27 B21:G26 E20:G20 B20:C20 B19:G19 B18:D18 B16:G17 C2:G15 E43"/>
    </sheetView>
  </sheetViews>
  <sheetFormatPr defaultColWidth="11.42578125" defaultRowHeight="15.75"/>
  <cols>
    <col min="1" max="1" width="1.42578125" style="46" customWidth="1"/>
    <col min="2" max="2" width="83.28515625" style="46" customWidth="1"/>
    <col min="3" max="3" width="34" style="46" customWidth="1"/>
    <col min="4" max="4" width="36.28515625" style="46" bestFit="1" customWidth="1"/>
    <col min="5" max="5" width="50.5703125" style="46" bestFit="1" customWidth="1"/>
    <col min="6" max="6" width="31.7109375" style="46" customWidth="1"/>
    <col min="7" max="7" width="27.85546875" style="46" bestFit="1" customWidth="1"/>
    <col min="8" max="8" width="18.5703125" style="79" bestFit="1" customWidth="1"/>
    <col min="9" max="10" width="25.28515625" style="79" customWidth="1"/>
    <col min="11" max="11" width="9.28515625" style="46" bestFit="1" customWidth="1"/>
    <col min="12" max="12" width="13.7109375" style="46" bestFit="1" customWidth="1"/>
    <col min="13" max="24" width="20.85546875" style="46" customWidth="1"/>
    <col min="25" max="25" width="33.5703125" style="46" customWidth="1"/>
    <col min="26" max="16384" width="11.42578125" style="46"/>
  </cols>
  <sheetData>
    <row r="2" spans="2:25" ht="48.75">
      <c r="B2" s="45"/>
      <c r="C2" s="45"/>
      <c r="D2" s="705" t="s">
        <v>328</v>
      </c>
      <c r="E2" s="705"/>
      <c r="F2" s="705"/>
      <c r="G2" s="705"/>
      <c r="H2" s="705"/>
      <c r="I2" s="705"/>
      <c r="J2" s="705"/>
      <c r="K2" s="705"/>
      <c r="L2" s="705"/>
      <c r="M2" s="705"/>
      <c r="N2" s="705"/>
      <c r="O2" s="705"/>
      <c r="P2" s="705"/>
      <c r="Q2" s="705"/>
      <c r="R2" s="705"/>
      <c r="S2" s="705"/>
      <c r="T2" s="705"/>
      <c r="U2" s="705"/>
      <c r="V2" s="705"/>
      <c r="W2" s="705"/>
      <c r="X2" s="705"/>
      <c r="Y2" s="705"/>
    </row>
    <row r="3" spans="2:25" ht="21.75" customHeight="1">
      <c r="B3" s="45"/>
      <c r="C3" s="45"/>
      <c r="D3" s="47"/>
      <c r="E3" s="47"/>
      <c r="F3" s="47"/>
      <c r="G3" s="47"/>
      <c r="H3" s="47"/>
      <c r="I3" s="47"/>
      <c r="J3" s="47"/>
      <c r="K3" s="47"/>
    </row>
    <row r="4" spans="2:25" ht="50.25" customHeight="1">
      <c r="B4" s="45"/>
      <c r="C4" s="45"/>
      <c r="D4" s="706" t="s">
        <v>329</v>
      </c>
      <c r="E4" s="706"/>
      <c r="F4" s="706"/>
      <c r="G4" s="706"/>
      <c r="H4" s="706"/>
      <c r="I4" s="706"/>
      <c r="J4" s="706"/>
      <c r="K4" s="706"/>
      <c r="L4" s="706"/>
      <c r="M4" s="706"/>
      <c r="N4" s="706"/>
      <c r="O4" s="706"/>
      <c r="P4" s="706"/>
      <c r="Q4" s="706"/>
      <c r="R4" s="706"/>
      <c r="S4" s="706"/>
      <c r="T4" s="706"/>
      <c r="U4" s="706"/>
      <c r="V4" s="706"/>
      <c r="W4" s="706"/>
      <c r="X4" s="706"/>
      <c r="Y4" s="706"/>
    </row>
    <row r="5" spans="2:25" ht="50.25" customHeight="1">
      <c r="B5" s="45"/>
      <c r="C5" s="45"/>
      <c r="D5" s="706"/>
      <c r="E5" s="706"/>
      <c r="F5" s="706"/>
      <c r="G5" s="706"/>
      <c r="H5" s="706"/>
      <c r="I5" s="706"/>
      <c r="J5" s="706"/>
      <c r="K5" s="706"/>
      <c r="L5" s="706"/>
      <c r="M5" s="706"/>
      <c r="N5" s="706"/>
      <c r="O5" s="706"/>
      <c r="P5" s="706"/>
      <c r="Q5" s="706"/>
      <c r="R5" s="706"/>
      <c r="S5" s="706"/>
      <c r="T5" s="706"/>
      <c r="U5" s="706"/>
      <c r="V5" s="706"/>
      <c r="W5" s="706"/>
      <c r="X5" s="706"/>
      <c r="Y5" s="706"/>
    </row>
    <row r="6" spans="2:25" ht="18">
      <c r="B6" s="48"/>
      <c r="C6" s="48"/>
      <c r="D6" s="48"/>
      <c r="E6" s="48"/>
      <c r="F6" s="48"/>
      <c r="G6" s="48"/>
      <c r="H6" s="48"/>
      <c r="I6" s="48"/>
      <c r="J6" s="48"/>
      <c r="K6" s="48"/>
      <c r="L6" s="48"/>
      <c r="M6" s="48"/>
      <c r="N6" s="48"/>
      <c r="O6" s="48"/>
      <c r="P6" s="48"/>
      <c r="Q6" s="48"/>
      <c r="R6" s="48"/>
      <c r="S6" s="48"/>
      <c r="T6" s="48"/>
      <c r="U6" s="48"/>
      <c r="V6" s="48"/>
      <c r="W6" s="48"/>
      <c r="X6" s="48"/>
      <c r="Y6" s="48"/>
    </row>
    <row r="7" spans="2:25" ht="23.25" thickBot="1">
      <c r="B7" s="707" t="s">
        <v>330</v>
      </c>
      <c r="C7" s="707"/>
      <c r="D7" s="708"/>
      <c r="E7" s="708"/>
      <c r="F7" s="708"/>
      <c r="G7" s="708"/>
      <c r="H7" s="708"/>
      <c r="I7" s="708"/>
      <c r="J7" s="708"/>
      <c r="K7" s="708"/>
      <c r="L7" s="708"/>
      <c r="M7" s="709"/>
      <c r="N7" s="709"/>
      <c r="O7" s="709"/>
      <c r="P7" s="709"/>
      <c r="Q7" s="709"/>
      <c r="R7" s="709"/>
      <c r="S7" s="709"/>
      <c r="T7" s="709"/>
      <c r="U7" s="709"/>
      <c r="V7" s="709"/>
      <c r="W7" s="709"/>
      <c r="X7" s="709"/>
      <c r="Y7" s="708"/>
    </row>
    <row r="8" spans="2:25" ht="18" customHeight="1">
      <c r="B8" s="710" t="s">
        <v>331</v>
      </c>
      <c r="C8" s="49"/>
      <c r="D8" s="49"/>
      <c r="E8" s="710" t="s">
        <v>332</v>
      </c>
      <c r="F8" s="710" t="s">
        <v>333</v>
      </c>
      <c r="G8" s="710" t="s">
        <v>334</v>
      </c>
      <c r="H8" s="710" t="s">
        <v>335</v>
      </c>
      <c r="I8" s="710" t="s">
        <v>336</v>
      </c>
      <c r="J8" s="710" t="s">
        <v>337</v>
      </c>
      <c r="K8" s="710" t="s">
        <v>338</v>
      </c>
      <c r="L8" s="710" t="s">
        <v>339</v>
      </c>
      <c r="M8" s="714" t="s">
        <v>340</v>
      </c>
      <c r="N8" s="714"/>
      <c r="O8" s="714"/>
      <c r="P8" s="714"/>
      <c r="Q8" s="714"/>
      <c r="R8" s="714"/>
      <c r="S8" s="714"/>
      <c r="T8" s="714"/>
      <c r="U8" s="714"/>
      <c r="V8" s="714"/>
      <c r="W8" s="714"/>
      <c r="X8" s="714"/>
      <c r="Y8" s="697" t="s">
        <v>341</v>
      </c>
    </row>
    <row r="9" spans="2:25" ht="60" customHeight="1" thickBot="1">
      <c r="B9" s="711"/>
      <c r="C9" s="49" t="s">
        <v>338</v>
      </c>
      <c r="D9" s="49" t="s">
        <v>342</v>
      </c>
      <c r="E9" s="711"/>
      <c r="F9" s="711"/>
      <c r="G9" s="711"/>
      <c r="H9" s="711"/>
      <c r="I9" s="711"/>
      <c r="J9" s="711"/>
      <c r="K9" s="711"/>
      <c r="L9" s="711"/>
      <c r="M9" s="419" t="s">
        <v>343</v>
      </c>
      <c r="N9" s="419" t="s">
        <v>344</v>
      </c>
      <c r="O9" s="419" t="s">
        <v>345</v>
      </c>
      <c r="P9" s="419" t="s">
        <v>346</v>
      </c>
      <c r="Q9" s="419" t="s">
        <v>347</v>
      </c>
      <c r="R9" s="419" t="s">
        <v>348</v>
      </c>
      <c r="S9" s="419" t="s">
        <v>349</v>
      </c>
      <c r="T9" s="419" t="s">
        <v>350</v>
      </c>
      <c r="U9" s="419" t="s">
        <v>351</v>
      </c>
      <c r="V9" s="419" t="s">
        <v>352</v>
      </c>
      <c r="W9" s="419" t="s">
        <v>353</v>
      </c>
      <c r="X9" s="419" t="s">
        <v>354</v>
      </c>
      <c r="Y9" s="698"/>
    </row>
    <row r="10" spans="2:25" ht="116.25" customHeight="1" thickBot="1">
      <c r="B10" s="50" t="s">
        <v>355</v>
      </c>
      <c r="C10" s="339" t="s">
        <v>356</v>
      </c>
      <c r="D10" s="51" t="s">
        <v>357</v>
      </c>
      <c r="E10" s="52" t="s">
        <v>358</v>
      </c>
      <c r="F10" s="53" t="s">
        <v>359</v>
      </c>
      <c r="G10" s="53" t="s">
        <v>360</v>
      </c>
      <c r="H10" s="54" t="s">
        <v>361</v>
      </c>
      <c r="I10" s="348">
        <v>43831</v>
      </c>
      <c r="J10" s="348">
        <v>44196</v>
      </c>
      <c r="K10" s="55">
        <v>1</v>
      </c>
      <c r="L10" s="351" t="s">
        <v>362</v>
      </c>
      <c r="M10" s="360">
        <v>2</v>
      </c>
      <c r="N10" s="360">
        <v>2</v>
      </c>
      <c r="O10" s="355">
        <f>(M10/N10)*100%</f>
        <v>1</v>
      </c>
      <c r="P10" s="360">
        <v>4</v>
      </c>
      <c r="Q10" s="360">
        <v>4</v>
      </c>
      <c r="R10" s="354">
        <f>P10/Q10*100%</f>
        <v>1</v>
      </c>
      <c r="S10" s="359"/>
      <c r="T10" s="359"/>
      <c r="U10" s="354"/>
      <c r="V10" s="359"/>
      <c r="W10" s="359"/>
      <c r="X10" s="354"/>
      <c r="Y10" s="56" t="s">
        <v>363</v>
      </c>
    </row>
    <row r="11" spans="2:25" ht="103.5" customHeight="1" thickBot="1">
      <c r="B11" s="341" t="s">
        <v>364</v>
      </c>
      <c r="C11" s="343" t="s">
        <v>365</v>
      </c>
      <c r="D11" s="343" t="s">
        <v>366</v>
      </c>
      <c r="E11" s="57" t="s">
        <v>358</v>
      </c>
      <c r="F11" s="343" t="s">
        <v>367</v>
      </c>
      <c r="G11" s="344" t="s">
        <v>360</v>
      </c>
      <c r="H11" s="345" t="s">
        <v>361</v>
      </c>
      <c r="I11" s="349">
        <v>43831</v>
      </c>
      <c r="J11" s="349">
        <v>44196</v>
      </c>
      <c r="K11" s="346">
        <v>1</v>
      </c>
      <c r="L11" s="345" t="s">
        <v>362</v>
      </c>
      <c r="M11" s="361">
        <v>1</v>
      </c>
      <c r="N11" s="361">
        <v>1</v>
      </c>
      <c r="O11" s="352">
        <f t="shared" ref="O11:O13" si="0">(M11/N11)*100%</f>
        <v>1</v>
      </c>
      <c r="P11" s="361">
        <v>1</v>
      </c>
      <c r="Q11" s="361">
        <v>1</v>
      </c>
      <c r="R11" s="353">
        <f t="shared" ref="R11:R12" si="1">P11/Q11*100%</f>
        <v>1</v>
      </c>
      <c r="S11" s="359"/>
      <c r="T11" s="359"/>
      <c r="U11" s="354"/>
      <c r="V11" s="359"/>
      <c r="W11" s="359"/>
      <c r="X11" s="354"/>
      <c r="Y11" s="347" t="s">
        <v>363</v>
      </c>
    </row>
    <row r="12" spans="2:25" ht="108.75" thickBot="1">
      <c r="B12" s="341" t="s">
        <v>368</v>
      </c>
      <c r="C12" s="342" t="s">
        <v>369</v>
      </c>
      <c r="D12" s="342" t="s">
        <v>370</v>
      </c>
      <c r="E12" s="57" t="s">
        <v>358</v>
      </c>
      <c r="F12" s="343" t="s">
        <v>359</v>
      </c>
      <c r="G12" s="344" t="s">
        <v>360</v>
      </c>
      <c r="H12" s="345" t="s">
        <v>361</v>
      </c>
      <c r="I12" s="349">
        <v>43831</v>
      </c>
      <c r="J12" s="349">
        <v>44196</v>
      </c>
      <c r="K12" s="346">
        <v>1</v>
      </c>
      <c r="L12" s="345" t="s">
        <v>362</v>
      </c>
      <c r="M12" s="361">
        <v>6</v>
      </c>
      <c r="N12" s="361">
        <v>6</v>
      </c>
      <c r="O12" s="352">
        <f t="shared" si="0"/>
        <v>1</v>
      </c>
      <c r="P12" s="361">
        <v>2</v>
      </c>
      <c r="Q12" s="361">
        <v>2</v>
      </c>
      <c r="R12" s="353">
        <f t="shared" si="1"/>
        <v>1</v>
      </c>
      <c r="S12" s="359"/>
      <c r="T12" s="359"/>
      <c r="U12" s="354"/>
      <c r="V12" s="359"/>
      <c r="W12" s="359"/>
      <c r="X12" s="354"/>
      <c r="Y12" s="347" t="s">
        <v>363</v>
      </c>
    </row>
    <row r="13" spans="2:25" ht="128.25" customHeight="1" thickBot="1">
      <c r="B13" s="58" t="s">
        <v>371</v>
      </c>
      <c r="C13" s="340" t="s">
        <v>372</v>
      </c>
      <c r="D13" s="59" t="s">
        <v>373</v>
      </c>
      <c r="E13" s="57" t="s">
        <v>358</v>
      </c>
      <c r="F13" s="60" t="s">
        <v>359</v>
      </c>
      <c r="G13" s="61" t="s">
        <v>360</v>
      </c>
      <c r="H13" s="62" t="s">
        <v>361</v>
      </c>
      <c r="I13" s="350">
        <v>43831</v>
      </c>
      <c r="J13" s="350">
        <v>44196</v>
      </c>
      <c r="K13" s="63">
        <v>1</v>
      </c>
      <c r="L13" s="62" t="s">
        <v>362</v>
      </c>
      <c r="M13" s="361">
        <v>2</v>
      </c>
      <c r="N13" s="361">
        <v>2</v>
      </c>
      <c r="O13" s="352">
        <f t="shared" si="0"/>
        <v>1</v>
      </c>
      <c r="P13" s="361">
        <v>1</v>
      </c>
      <c r="Q13" s="361">
        <v>1</v>
      </c>
      <c r="R13" s="353">
        <f>P13/Q13*100%</f>
        <v>1</v>
      </c>
      <c r="S13" s="359"/>
      <c r="T13" s="359"/>
      <c r="U13" s="354"/>
      <c r="V13" s="359"/>
      <c r="W13" s="359"/>
      <c r="X13" s="354"/>
      <c r="Y13" s="64" t="s">
        <v>363</v>
      </c>
    </row>
    <row r="14" spans="2:25" ht="128.25" customHeight="1">
      <c r="B14" s="362"/>
      <c r="C14" s="363"/>
      <c r="D14" s="363"/>
      <c r="E14" s="428"/>
      <c r="F14" s="428"/>
      <c r="G14" s="356"/>
      <c r="H14" s="364"/>
      <c r="I14" s="365"/>
      <c r="J14" s="365"/>
      <c r="K14" s="366"/>
      <c r="L14" s="364"/>
      <c r="M14" s="367"/>
      <c r="N14" s="367"/>
      <c r="O14" s="366"/>
      <c r="P14" s="367"/>
      <c r="Q14" s="367"/>
      <c r="R14" s="357"/>
      <c r="S14" s="357"/>
      <c r="T14" s="357"/>
      <c r="U14" s="364"/>
      <c r="V14" s="364"/>
      <c r="W14" s="364"/>
      <c r="X14" s="364"/>
      <c r="Y14" s="358"/>
    </row>
    <row r="15" spans="2:25" ht="128.25" customHeight="1">
      <c r="B15" s="362"/>
      <c r="C15" s="363"/>
      <c r="D15" s="363"/>
      <c r="E15" s="428"/>
      <c r="F15" s="428"/>
      <c r="G15" s="356"/>
      <c r="H15" s="364"/>
      <c r="I15" s="365"/>
      <c r="J15" s="365"/>
      <c r="K15" s="366"/>
      <c r="L15" s="364"/>
      <c r="M15" s="367"/>
      <c r="N15" s="367"/>
      <c r="O15" s="366"/>
      <c r="P15" s="367"/>
      <c r="Q15" s="367"/>
      <c r="R15" s="357"/>
      <c r="S15" s="357"/>
      <c r="T15" s="357"/>
      <c r="U15" s="364"/>
      <c r="V15" s="364"/>
      <c r="W15" s="364"/>
      <c r="X15" s="364"/>
      <c r="Y15" s="358"/>
    </row>
    <row r="16" spans="2:25" ht="128.25" customHeight="1">
      <c r="B16" s="362"/>
      <c r="C16" s="363"/>
      <c r="D16" s="363"/>
      <c r="E16" s="428"/>
      <c r="F16" s="428"/>
      <c r="G16" s="356"/>
      <c r="H16" s="364"/>
      <c r="I16" s="365"/>
      <c r="J16" s="365"/>
      <c r="K16" s="366"/>
      <c r="L16" s="364"/>
      <c r="M16" s="367"/>
      <c r="N16" s="367"/>
      <c r="O16" s="366"/>
      <c r="P16" s="367"/>
      <c r="Q16" s="367"/>
      <c r="R16" s="357"/>
      <c r="S16" s="357"/>
      <c r="T16" s="357"/>
      <c r="U16" s="364"/>
      <c r="V16" s="364"/>
      <c r="W16" s="364"/>
      <c r="X16" s="364"/>
      <c r="Y16" s="358"/>
    </row>
    <row r="17" spans="2:25" ht="128.25" customHeight="1">
      <c r="B17" s="362"/>
      <c r="C17" s="363"/>
      <c r="D17" s="363"/>
      <c r="E17" s="428"/>
      <c r="F17" s="428"/>
      <c r="G17" s="356"/>
      <c r="H17" s="364"/>
      <c r="I17" s="365"/>
      <c r="J17" s="365"/>
      <c r="K17" s="366"/>
      <c r="L17" s="364"/>
      <c r="M17" s="367"/>
      <c r="N17" s="367"/>
      <c r="O17" s="366"/>
      <c r="P17" s="367"/>
      <c r="Q17" s="367"/>
      <c r="R17" s="357"/>
      <c r="S17" s="357"/>
      <c r="T17" s="357"/>
      <c r="U17" s="364"/>
      <c r="V17" s="364"/>
      <c r="W17" s="364"/>
      <c r="X17" s="364"/>
      <c r="Y17" s="358"/>
    </row>
    <row r="18" spans="2:25" ht="128.25" customHeight="1">
      <c r="B18" s="362"/>
      <c r="C18" s="363"/>
      <c r="D18" s="363"/>
      <c r="E18" s="428"/>
      <c r="F18" s="428"/>
      <c r="G18" s="356"/>
      <c r="H18" s="364"/>
      <c r="I18" s="365"/>
      <c r="J18" s="365"/>
      <c r="K18" s="366"/>
      <c r="L18" s="364"/>
      <c r="M18" s="367"/>
      <c r="N18" s="367"/>
      <c r="O18" s="366"/>
      <c r="P18" s="367"/>
      <c r="Q18" s="367"/>
      <c r="R18" s="357"/>
      <c r="S18" s="357"/>
      <c r="T18" s="357"/>
      <c r="U18" s="364"/>
      <c r="V18" s="364"/>
      <c r="W18" s="364"/>
      <c r="X18" s="364"/>
      <c r="Y18" s="358"/>
    </row>
    <row r="19" spans="2:25" ht="36.75" customHeight="1" thickBot="1">
      <c r="B19" s="65"/>
      <c r="C19" s="65"/>
      <c r="D19" s="65"/>
      <c r="E19" s="65"/>
      <c r="F19" s="65"/>
      <c r="G19" s="65"/>
      <c r="H19" s="65"/>
      <c r="I19" s="65"/>
      <c r="J19" s="65"/>
      <c r="K19" s="65"/>
      <c r="L19" s="65"/>
      <c r="M19" s="65"/>
      <c r="N19" s="65"/>
      <c r="O19" s="65"/>
      <c r="P19" s="65"/>
      <c r="Q19" s="65"/>
      <c r="R19" s="65"/>
      <c r="S19" s="65"/>
      <c r="T19" s="65"/>
      <c r="U19" s="65"/>
      <c r="V19" s="65"/>
      <c r="W19" s="65"/>
      <c r="X19" s="65"/>
      <c r="Y19" s="65"/>
    </row>
    <row r="20" spans="2:25" ht="24" customHeight="1">
      <c r="B20" s="65"/>
      <c r="C20" s="65"/>
      <c r="D20" s="66" t="s">
        <v>374</v>
      </c>
      <c r="E20" s="67" t="s">
        <v>375</v>
      </c>
      <c r="F20" s="68" t="s">
        <v>376</v>
      </c>
      <c r="G20" s="65"/>
      <c r="H20" s="65"/>
      <c r="I20" s="65"/>
      <c r="J20" s="65"/>
      <c r="K20" s="65"/>
      <c r="L20" s="65"/>
      <c r="M20" s="65"/>
      <c r="N20" s="65"/>
      <c r="O20" s="65"/>
      <c r="P20" s="65"/>
      <c r="Q20" s="65"/>
      <c r="R20" s="65"/>
      <c r="S20" s="65"/>
      <c r="T20" s="65"/>
      <c r="U20" s="65"/>
      <c r="V20" s="65"/>
      <c r="W20" s="65"/>
      <c r="X20" s="65"/>
      <c r="Y20" s="65"/>
    </row>
    <row r="21" spans="2:25" ht="33.75" customHeight="1">
      <c r="B21" s="69" t="s">
        <v>377</v>
      </c>
      <c r="C21" s="335"/>
      <c r="D21" s="70" t="s">
        <v>378</v>
      </c>
      <c r="E21" s="71" t="s">
        <v>379</v>
      </c>
      <c r="F21" s="72" t="s">
        <v>380</v>
      </c>
      <c r="G21" s="65"/>
      <c r="H21" s="65"/>
      <c r="I21" s="65"/>
      <c r="J21" s="65"/>
      <c r="K21" s="65"/>
      <c r="L21" s="65"/>
      <c r="M21" s="65"/>
      <c r="N21" s="65"/>
      <c r="O21" s="65"/>
      <c r="P21" s="65"/>
      <c r="Q21" s="65"/>
      <c r="R21" s="65"/>
      <c r="S21" s="65"/>
      <c r="T21" s="65"/>
      <c r="U21" s="65"/>
      <c r="V21" s="65"/>
      <c r="W21" s="65"/>
      <c r="X21" s="65"/>
      <c r="Y21" s="65"/>
    </row>
    <row r="22" spans="2:25" ht="33.75" customHeight="1">
      <c r="B22" s="73" t="s">
        <v>381</v>
      </c>
      <c r="C22" s="336"/>
      <c r="D22" s="74" t="s">
        <v>382</v>
      </c>
      <c r="E22" s="418" t="s">
        <v>383</v>
      </c>
      <c r="F22" s="72" t="s">
        <v>384</v>
      </c>
      <c r="G22" s="65"/>
      <c r="H22" s="65"/>
      <c r="I22" s="65"/>
      <c r="J22" s="65"/>
      <c r="K22" s="65"/>
      <c r="L22" s="65"/>
      <c r="M22" s="65"/>
      <c r="N22" s="65"/>
      <c r="O22" s="65"/>
      <c r="P22" s="65"/>
      <c r="Q22" s="65"/>
      <c r="R22" s="65"/>
      <c r="S22" s="65"/>
      <c r="T22" s="65"/>
      <c r="U22" s="65"/>
      <c r="V22" s="65"/>
      <c r="W22" s="65"/>
      <c r="X22" s="65"/>
      <c r="Y22" s="65"/>
    </row>
    <row r="23" spans="2:25" ht="33.75" customHeight="1" thickBot="1">
      <c r="B23" s="73" t="s">
        <v>385</v>
      </c>
      <c r="C23" s="337"/>
      <c r="D23" s="75" t="s">
        <v>386</v>
      </c>
      <c r="E23" s="76" t="s">
        <v>386</v>
      </c>
      <c r="F23" s="77" t="s">
        <v>386</v>
      </c>
      <c r="G23" s="65"/>
      <c r="H23" s="65"/>
      <c r="I23" s="65"/>
      <c r="J23" s="65"/>
      <c r="K23" s="65"/>
      <c r="L23" s="65"/>
      <c r="M23" s="65"/>
      <c r="N23" s="65"/>
      <c r="O23" s="65"/>
      <c r="P23" s="65"/>
      <c r="Q23" s="65"/>
      <c r="R23" s="65"/>
      <c r="S23" s="65"/>
      <c r="T23" s="65"/>
      <c r="U23" s="65"/>
      <c r="V23" s="65"/>
      <c r="W23" s="65"/>
      <c r="X23" s="65"/>
      <c r="Y23" s="65"/>
    </row>
    <row r="24" spans="2:25" ht="17.25" thickBot="1">
      <c r="B24" s="65"/>
      <c r="C24" s="65"/>
      <c r="D24" s="65"/>
      <c r="E24" s="65"/>
      <c r="F24" s="65"/>
      <c r="G24" s="65"/>
      <c r="H24" s="65"/>
      <c r="I24" s="65"/>
      <c r="J24" s="65"/>
      <c r="K24" s="65"/>
      <c r="L24" s="65"/>
      <c r="M24" s="65"/>
      <c r="N24" s="65"/>
      <c r="O24" s="65"/>
      <c r="P24" s="65"/>
      <c r="Q24" s="65"/>
      <c r="R24" s="65"/>
      <c r="S24" s="65"/>
      <c r="T24" s="65"/>
      <c r="U24" s="65"/>
      <c r="V24" s="65"/>
      <c r="W24" s="65"/>
      <c r="X24" s="65"/>
      <c r="Y24" s="65"/>
    </row>
    <row r="25" spans="2:25" ht="24.75" customHeight="1">
      <c r="B25" s="283" t="s">
        <v>387</v>
      </c>
      <c r="C25" s="284"/>
      <c r="D25" s="284"/>
      <c r="E25" s="284"/>
      <c r="F25" s="285"/>
      <c r="G25" s="65"/>
      <c r="H25" s="65"/>
      <c r="I25" s="65"/>
      <c r="J25" s="65"/>
      <c r="K25" s="65"/>
      <c r="L25" s="65"/>
      <c r="M25" s="65"/>
      <c r="N25" s="65"/>
      <c r="O25" s="65"/>
      <c r="P25" s="65"/>
      <c r="Q25" s="65"/>
      <c r="R25" s="65"/>
      <c r="S25" s="65"/>
      <c r="T25" s="65"/>
      <c r="U25" s="65"/>
      <c r="V25" s="65"/>
      <c r="W25" s="65"/>
      <c r="X25" s="65"/>
      <c r="Y25" s="65"/>
    </row>
    <row r="26" spans="2:25" ht="26.25" customHeight="1">
      <c r="B26" s="78" t="s">
        <v>388</v>
      </c>
      <c r="C26" s="338"/>
      <c r="D26" s="277" t="s">
        <v>385</v>
      </c>
      <c r="E26" s="699" t="s">
        <v>389</v>
      </c>
      <c r="F26" s="700"/>
      <c r="G26" s="65"/>
      <c r="H26" s="65"/>
      <c r="I26" s="65"/>
      <c r="J26" s="65"/>
      <c r="K26" s="65"/>
      <c r="L26" s="65"/>
      <c r="M26" s="65"/>
      <c r="N26" s="65"/>
      <c r="O26" s="65"/>
      <c r="P26" s="65"/>
      <c r="Q26" s="65"/>
      <c r="R26" s="65"/>
      <c r="S26" s="65"/>
      <c r="T26" s="65"/>
      <c r="U26" s="65"/>
      <c r="V26" s="65"/>
      <c r="W26" s="65"/>
      <c r="X26" s="65"/>
      <c r="Y26" s="65"/>
    </row>
    <row r="27" spans="2:25" ht="58.5" customHeight="1">
      <c r="B27" s="701">
        <v>1</v>
      </c>
      <c r="C27" s="702"/>
      <c r="D27" s="418" t="s">
        <v>386</v>
      </c>
      <c r="E27" s="703" t="s">
        <v>390</v>
      </c>
      <c r="F27" s="704"/>
      <c r="G27" s="65"/>
      <c r="H27" s="65"/>
      <c r="I27" s="65"/>
      <c r="J27" s="65"/>
      <c r="K27" s="65"/>
      <c r="L27" s="65"/>
      <c r="M27" s="65"/>
      <c r="N27" s="65"/>
      <c r="O27" s="65"/>
      <c r="P27" s="65"/>
      <c r="Q27" s="65"/>
      <c r="R27" s="65"/>
      <c r="S27" s="65"/>
      <c r="T27" s="65"/>
      <c r="U27" s="65"/>
      <c r="V27" s="65"/>
      <c r="W27" s="65"/>
      <c r="X27" s="65"/>
      <c r="Y27" s="65"/>
    </row>
    <row r="28" spans="2:25" ht="58.5" customHeight="1">
      <c r="B28" s="712">
        <v>2</v>
      </c>
      <c r="C28" s="712"/>
      <c r="D28" s="418" t="s">
        <v>391</v>
      </c>
      <c r="E28" s="713" t="s">
        <v>392</v>
      </c>
      <c r="F28" s="713"/>
      <c r="G28" s="65"/>
      <c r="H28" s="65"/>
      <c r="I28" s="65"/>
      <c r="J28" s="65"/>
      <c r="K28" s="65"/>
      <c r="L28" s="65"/>
      <c r="M28" s="65"/>
      <c r="N28" s="65"/>
      <c r="O28" s="65"/>
      <c r="P28" s="65"/>
      <c r="Q28" s="65"/>
      <c r="R28" s="65"/>
      <c r="S28" s="65"/>
      <c r="T28" s="65"/>
      <c r="U28" s="65"/>
      <c r="V28" s="65"/>
      <c r="W28" s="65"/>
      <c r="X28" s="65"/>
      <c r="Y28" s="65"/>
    </row>
    <row r="29" spans="2:25" ht="409.5" customHeight="1">
      <c r="B29" s="65"/>
      <c r="C29" s="65"/>
      <c r="D29" s="65"/>
      <c r="E29" s="65"/>
      <c r="F29" s="65"/>
      <c r="G29" s="65"/>
      <c r="H29" s="65"/>
      <c r="I29" s="65"/>
      <c r="J29" s="65"/>
      <c r="K29" s="65"/>
      <c r="L29" s="65"/>
      <c r="M29" s="65"/>
      <c r="N29" s="65"/>
      <c r="O29" s="65"/>
      <c r="P29" s="65"/>
      <c r="Q29" s="65"/>
      <c r="R29" s="65"/>
      <c r="S29" s="65"/>
      <c r="T29" s="65"/>
      <c r="U29" s="65"/>
      <c r="V29" s="65"/>
      <c r="W29" s="65"/>
      <c r="X29" s="65"/>
      <c r="Y29" s="65"/>
    </row>
    <row r="30" spans="2:25" ht="409.5" customHeight="1">
      <c r="D30" s="278"/>
      <c r="E30" s="278"/>
      <c r="F30" s="278"/>
      <c r="G30" s="278"/>
      <c r="H30" s="279"/>
    </row>
    <row r="31" spans="2:25" ht="348" customHeight="1">
      <c r="D31" s="278"/>
      <c r="E31" s="278"/>
      <c r="F31" s="278"/>
      <c r="G31" s="278"/>
      <c r="H31" s="279"/>
    </row>
    <row r="32" spans="2:25" ht="409.5" customHeight="1">
      <c r="D32" s="278"/>
      <c r="E32" s="278"/>
      <c r="F32" s="278"/>
      <c r="G32" s="278"/>
      <c r="H32" s="279"/>
    </row>
    <row r="33" spans="4:8" ht="409.6" customHeight="1">
      <c r="D33" s="278"/>
      <c r="E33" s="278"/>
      <c r="F33" s="278"/>
      <c r="G33" s="278"/>
      <c r="H33" s="279"/>
    </row>
    <row r="34" spans="4:8">
      <c r="D34" s="278"/>
      <c r="E34" s="278"/>
      <c r="F34" s="278"/>
      <c r="G34" s="278"/>
      <c r="H34" s="279"/>
    </row>
    <row r="35" spans="4:8">
      <c r="D35" s="278"/>
      <c r="E35" s="278"/>
      <c r="F35" s="278"/>
      <c r="G35" s="278"/>
      <c r="H35" s="279"/>
    </row>
    <row r="36" spans="4:8">
      <c r="D36" s="278"/>
      <c r="E36" s="278"/>
      <c r="F36" s="278"/>
      <c r="G36" s="278"/>
      <c r="H36" s="279"/>
    </row>
    <row r="37" spans="4:8">
      <c r="D37" s="278"/>
      <c r="E37" s="278"/>
      <c r="F37" s="278"/>
      <c r="G37" s="278"/>
      <c r="H37" s="279"/>
    </row>
    <row r="38" spans="4:8">
      <c r="D38" s="278"/>
      <c r="E38" s="278"/>
      <c r="F38" s="278"/>
      <c r="G38" s="278"/>
      <c r="H38" s="279"/>
    </row>
    <row r="39" spans="4:8">
      <c r="D39" s="278"/>
      <c r="E39" s="278"/>
      <c r="F39" s="278"/>
      <c r="G39" s="278"/>
      <c r="H39" s="279"/>
    </row>
    <row r="40" spans="4:8">
      <c r="D40" s="278"/>
      <c r="E40" s="278"/>
      <c r="F40" s="278"/>
      <c r="G40" s="278"/>
      <c r="H40" s="279"/>
    </row>
  </sheetData>
  <sheetProtection autoFilter="0"/>
  <autoFilter ref="B9:Y13" xr:uid="{674CFA2A-0E91-455E-8E05-6398C27CB82F}"/>
  <mergeCells count="19">
    <mergeCell ref="B28:C28"/>
    <mergeCell ref="E28:F28"/>
    <mergeCell ref="K8:K9"/>
    <mergeCell ref="L8:L9"/>
    <mergeCell ref="M8:X8"/>
    <mergeCell ref="Y8:Y9"/>
    <mergeCell ref="E26:F26"/>
    <mergeCell ref="B27:C27"/>
    <mergeCell ref="E27:F27"/>
    <mergeCell ref="D2:Y2"/>
    <mergeCell ref="D4:Y5"/>
    <mergeCell ref="B7:Y7"/>
    <mergeCell ref="B8:B9"/>
    <mergeCell ref="E8:E9"/>
    <mergeCell ref="F8:F9"/>
    <mergeCell ref="G8:G9"/>
    <mergeCell ref="H8:H9"/>
    <mergeCell ref="I8:I9"/>
    <mergeCell ref="J8:J9"/>
  </mergeCells>
  <hyperlinks>
    <hyperlink ref="Y10" r:id="rId1" xr:uid="{5D20CD6F-3607-4E0C-9353-7E3B59A27676}"/>
    <hyperlink ref="Y13" r:id="rId2" xr:uid="{34CE275E-EB0F-4A9E-B565-D7674B3A8660}"/>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tabColor rgb="FF009999"/>
  </sheetPr>
  <dimension ref="A1:Q331"/>
  <sheetViews>
    <sheetView showGridLines="0" zoomScale="55" zoomScaleNormal="55" zoomScalePageLayoutView="80" workbookViewId="0">
      <pane xSplit="1" ySplit="11" topLeftCell="B12" activePane="bottomRight" state="frozen"/>
      <selection pane="bottomRight" activeCell="A11" sqref="A11"/>
      <selection pane="bottomLeft" activeCell="A12" sqref="A12"/>
      <selection pane="topRight" activeCell="B1" sqref="B1"/>
    </sheetView>
  </sheetViews>
  <sheetFormatPr defaultColWidth="10.85546875" defaultRowHeight="16.5"/>
  <cols>
    <col min="1" max="1" width="19" style="83" customWidth="1"/>
    <col min="2" max="2" width="31.28515625" style="83" customWidth="1"/>
    <col min="3" max="3" width="22.140625" style="83" customWidth="1"/>
    <col min="4" max="4" width="15.140625" style="128" customWidth="1"/>
    <col min="5" max="5" width="48.7109375" style="83" customWidth="1"/>
    <col min="6" max="6" width="20.5703125" style="83" customWidth="1"/>
    <col min="7" max="7" width="21.85546875" style="129" customWidth="1"/>
    <col min="8" max="8" width="21.85546875" style="130" bestFit="1" customWidth="1"/>
    <col min="9" max="10" width="21.5703125" style="83" bestFit="1" customWidth="1"/>
    <col min="11" max="11" width="17.28515625" style="83" customWidth="1"/>
    <col min="12" max="12" width="18.140625" style="83" bestFit="1" customWidth="1"/>
    <col min="13" max="13" width="35.7109375" style="83" customWidth="1"/>
    <col min="14" max="15" width="15.42578125" style="83" bestFit="1" customWidth="1"/>
    <col min="16" max="16" width="25.85546875" style="83" customWidth="1"/>
    <col min="17" max="17" width="48.28515625" style="83" customWidth="1"/>
    <col min="18" max="16384" width="10.85546875" style="83"/>
  </cols>
  <sheetData>
    <row r="1" spans="1:17" s="65" customFormat="1"/>
    <row r="2" spans="1:17" s="65" customFormat="1" ht="15" customHeight="1">
      <c r="E2" s="80"/>
      <c r="F2" s="81"/>
      <c r="G2" s="81"/>
      <c r="H2" s="81"/>
      <c r="I2" s="81"/>
      <c r="J2" s="81"/>
      <c r="K2" s="81"/>
      <c r="L2" s="81"/>
      <c r="M2" s="81"/>
      <c r="N2" s="81"/>
      <c r="O2" s="81"/>
    </row>
    <row r="3" spans="1:17" s="65" customFormat="1" ht="15" customHeight="1">
      <c r="E3" s="81"/>
      <c r="F3" s="81"/>
      <c r="G3" s="81"/>
      <c r="H3" s="81"/>
      <c r="I3" s="81"/>
      <c r="J3" s="81"/>
      <c r="K3" s="81"/>
      <c r="L3" s="81"/>
      <c r="M3" s="81"/>
      <c r="N3" s="81"/>
      <c r="O3" s="81"/>
    </row>
    <row r="4" spans="1:17" s="65" customFormat="1" ht="15" customHeight="1">
      <c r="E4" s="81"/>
      <c r="F4" s="81"/>
      <c r="G4" s="81"/>
      <c r="H4" s="81"/>
      <c r="I4" s="81"/>
      <c r="J4" s="81"/>
      <c r="K4" s="81"/>
      <c r="L4" s="81"/>
      <c r="M4" s="81"/>
      <c r="N4" s="81"/>
      <c r="O4" s="81"/>
    </row>
    <row r="5" spans="1:17" s="65" customFormat="1" ht="46.5" customHeight="1">
      <c r="B5" s="717" t="s">
        <v>393</v>
      </c>
      <c r="C5" s="717"/>
      <c r="D5" s="717"/>
      <c r="E5" s="717"/>
      <c r="F5" s="717"/>
      <c r="G5" s="717"/>
      <c r="H5" s="717"/>
      <c r="I5" s="717"/>
      <c r="J5" s="717"/>
      <c r="K5" s="717"/>
      <c r="L5" s="717"/>
      <c r="M5" s="717"/>
      <c r="N5" s="717"/>
      <c r="O5" s="717"/>
      <c r="P5" s="717"/>
      <c r="Q5" s="717"/>
    </row>
    <row r="6" spans="1:17" s="65" customFormat="1" ht="15" customHeight="1">
      <c r="E6" s="81"/>
      <c r="F6" s="81"/>
      <c r="G6" s="81"/>
      <c r="H6" s="81"/>
      <c r="I6" s="81"/>
      <c r="J6" s="81"/>
      <c r="K6" s="81"/>
      <c r="L6" s="81"/>
      <c r="M6" s="81"/>
      <c r="N6" s="81"/>
      <c r="O6" s="81"/>
    </row>
    <row r="7" spans="1:17" s="65" customFormat="1" ht="15" customHeight="1">
      <c r="E7" s="81"/>
      <c r="F7" s="81"/>
      <c r="G7" s="81"/>
      <c r="H7" s="81"/>
      <c r="I7" s="81"/>
      <c r="J7" s="81"/>
      <c r="K7" s="81"/>
      <c r="L7" s="81"/>
      <c r="M7" s="81"/>
      <c r="N7" s="81"/>
      <c r="O7" s="81"/>
    </row>
    <row r="8" spans="1:17" s="65" customFormat="1" ht="15" customHeight="1">
      <c r="E8" s="81"/>
      <c r="F8" s="81"/>
      <c r="G8" s="81"/>
      <c r="H8" s="81"/>
      <c r="I8" s="81"/>
      <c r="J8" s="81"/>
      <c r="K8" s="81"/>
      <c r="L8" s="81"/>
      <c r="M8" s="81"/>
      <c r="N8" s="81"/>
      <c r="O8" s="81"/>
    </row>
    <row r="9" spans="1:17" s="65" customFormat="1" ht="15" customHeight="1">
      <c r="E9" s="81"/>
      <c r="F9" s="81"/>
      <c r="G9" s="81"/>
      <c r="H9" s="81"/>
      <c r="I9" s="81"/>
      <c r="J9" s="81"/>
      <c r="K9" s="81"/>
      <c r="L9" s="81"/>
      <c r="M9" s="81"/>
      <c r="N9" s="81"/>
      <c r="O9" s="81"/>
    </row>
    <row r="10" spans="1:17" s="65" customFormat="1" ht="15" customHeight="1">
      <c r="E10" s="81"/>
      <c r="F10" s="81"/>
      <c r="G10" s="81"/>
      <c r="H10" s="81"/>
      <c r="I10" s="81"/>
      <c r="J10" s="81"/>
      <c r="K10" s="81"/>
      <c r="L10" s="81"/>
      <c r="M10" s="81"/>
      <c r="N10" s="81"/>
      <c r="O10" s="81"/>
    </row>
    <row r="11" spans="1:17" ht="76.5" customHeight="1">
      <c r="A11" s="82" t="s">
        <v>394</v>
      </c>
      <c r="B11" s="82" t="s">
        <v>395</v>
      </c>
      <c r="C11" s="82" t="s">
        <v>396</v>
      </c>
      <c r="D11" s="82" t="s">
        <v>397</v>
      </c>
      <c r="E11" s="82" t="s">
        <v>398</v>
      </c>
      <c r="F11" s="82" t="s">
        <v>399</v>
      </c>
      <c r="G11" s="82" t="s">
        <v>400</v>
      </c>
      <c r="H11" s="82" t="s">
        <v>401</v>
      </c>
      <c r="I11" s="82" t="s">
        <v>402</v>
      </c>
      <c r="J11" s="82" t="s">
        <v>403</v>
      </c>
      <c r="K11" s="82" t="s">
        <v>404</v>
      </c>
      <c r="L11" s="82" t="s">
        <v>405</v>
      </c>
      <c r="M11" s="82" t="s">
        <v>406</v>
      </c>
      <c r="N11" s="82" t="s">
        <v>407</v>
      </c>
      <c r="O11" s="82" t="s">
        <v>408</v>
      </c>
      <c r="P11" s="82" t="s">
        <v>409</v>
      </c>
      <c r="Q11" s="82" t="s">
        <v>410</v>
      </c>
    </row>
    <row r="12" spans="1:17" ht="132">
      <c r="A12" s="84" t="s">
        <v>411</v>
      </c>
      <c r="B12" s="84" t="s">
        <v>412</v>
      </c>
      <c r="C12" s="84" t="s">
        <v>413</v>
      </c>
      <c r="D12" s="84">
        <v>80101506</v>
      </c>
      <c r="E12" s="84" t="s">
        <v>414</v>
      </c>
      <c r="F12" s="85">
        <v>43862</v>
      </c>
      <c r="G12" s="84">
        <v>365</v>
      </c>
      <c r="H12" s="84" t="s">
        <v>415</v>
      </c>
      <c r="I12" s="86">
        <v>162500000</v>
      </c>
      <c r="J12" s="87">
        <v>193375000</v>
      </c>
      <c r="K12" s="84" t="s">
        <v>416</v>
      </c>
      <c r="L12" s="84" t="s">
        <v>417</v>
      </c>
      <c r="M12" s="84" t="s">
        <v>418</v>
      </c>
      <c r="N12" s="88">
        <v>43</v>
      </c>
      <c r="O12" s="88">
        <v>75</v>
      </c>
      <c r="P12" s="88" t="s">
        <v>419</v>
      </c>
      <c r="Q12" s="84" t="s">
        <v>420</v>
      </c>
    </row>
    <row r="13" spans="1:17" ht="129.75">
      <c r="A13" s="84" t="s">
        <v>411</v>
      </c>
      <c r="B13" s="84" t="s">
        <v>412</v>
      </c>
      <c r="C13" s="84" t="s">
        <v>413</v>
      </c>
      <c r="D13" s="84">
        <v>81111504</v>
      </c>
      <c r="E13" s="84" t="s">
        <v>421</v>
      </c>
      <c r="F13" s="85">
        <v>43891</v>
      </c>
      <c r="G13" s="84">
        <v>365</v>
      </c>
      <c r="H13" s="84" t="s">
        <v>415</v>
      </c>
      <c r="I13" s="86">
        <v>502669638</v>
      </c>
      <c r="J13" s="87">
        <v>598176869.22000003</v>
      </c>
      <c r="K13" s="84" t="s">
        <v>416</v>
      </c>
      <c r="L13" s="84" t="s">
        <v>417</v>
      </c>
      <c r="M13" s="84" t="s">
        <v>418</v>
      </c>
      <c r="N13" s="88">
        <v>43</v>
      </c>
      <c r="O13" s="88">
        <v>75</v>
      </c>
      <c r="P13" s="88" t="s">
        <v>419</v>
      </c>
      <c r="Q13" s="84" t="s">
        <v>422</v>
      </c>
    </row>
    <row r="14" spans="1:17" ht="78">
      <c r="A14" s="84" t="s">
        <v>411</v>
      </c>
      <c r="B14" s="84" t="s">
        <v>412</v>
      </c>
      <c r="C14" s="84" t="s">
        <v>423</v>
      </c>
      <c r="D14" s="84">
        <v>80101505</v>
      </c>
      <c r="E14" s="88" t="s">
        <v>424</v>
      </c>
      <c r="F14" s="85">
        <v>43891</v>
      </c>
      <c r="G14" s="84">
        <v>365</v>
      </c>
      <c r="H14" s="84" t="s">
        <v>415</v>
      </c>
      <c r="I14" s="86">
        <v>3310656</v>
      </c>
      <c r="J14" s="87">
        <v>3939680.64</v>
      </c>
      <c r="K14" s="84" t="s">
        <v>425</v>
      </c>
      <c r="L14" s="84" t="s">
        <v>426</v>
      </c>
      <c r="M14" s="84" t="s">
        <v>427</v>
      </c>
      <c r="N14" s="88">
        <v>39</v>
      </c>
      <c r="O14" s="88">
        <v>70</v>
      </c>
      <c r="P14" s="88" t="s">
        <v>428</v>
      </c>
      <c r="Q14" s="84" t="s">
        <v>429</v>
      </c>
    </row>
    <row r="15" spans="1:17" ht="99">
      <c r="A15" s="420" t="s">
        <v>411</v>
      </c>
      <c r="B15" s="420" t="s">
        <v>412</v>
      </c>
      <c r="C15" s="420" t="s">
        <v>423</v>
      </c>
      <c r="D15" s="420">
        <v>84111600</v>
      </c>
      <c r="E15" s="89" t="s">
        <v>430</v>
      </c>
      <c r="F15" s="90">
        <v>44075</v>
      </c>
      <c r="G15" s="84">
        <v>60</v>
      </c>
      <c r="H15" s="420" t="s">
        <v>415</v>
      </c>
      <c r="I15" s="86">
        <v>15000000</v>
      </c>
      <c r="J15" s="87">
        <v>17850000</v>
      </c>
      <c r="K15" s="84" t="s">
        <v>425</v>
      </c>
      <c r="L15" s="84" t="s">
        <v>426</v>
      </c>
      <c r="M15" s="420" t="s">
        <v>431</v>
      </c>
      <c r="N15" s="88">
        <v>43</v>
      </c>
      <c r="O15" s="88">
        <v>75</v>
      </c>
      <c r="P15" s="88" t="s">
        <v>432</v>
      </c>
      <c r="Q15" s="715" t="s">
        <v>433</v>
      </c>
    </row>
    <row r="16" spans="1:17" ht="99">
      <c r="A16" s="420" t="s">
        <v>411</v>
      </c>
      <c r="B16" s="420" t="s">
        <v>412</v>
      </c>
      <c r="C16" s="420" t="s">
        <v>423</v>
      </c>
      <c r="D16" s="420">
        <v>84111600</v>
      </c>
      <c r="E16" s="89" t="s">
        <v>430</v>
      </c>
      <c r="F16" s="90">
        <v>44075</v>
      </c>
      <c r="G16" s="84">
        <v>60</v>
      </c>
      <c r="H16" s="420" t="s">
        <v>415</v>
      </c>
      <c r="I16" s="86">
        <v>5369702</v>
      </c>
      <c r="J16" s="87">
        <v>6389945.3799999999</v>
      </c>
      <c r="K16" s="84" t="s">
        <v>425</v>
      </c>
      <c r="L16" s="84" t="s">
        <v>426</v>
      </c>
      <c r="M16" s="420" t="s">
        <v>431</v>
      </c>
      <c r="N16" s="88">
        <v>43</v>
      </c>
      <c r="O16" s="88">
        <v>75</v>
      </c>
      <c r="P16" s="88" t="s">
        <v>434</v>
      </c>
      <c r="Q16" s="716"/>
    </row>
    <row r="17" spans="1:17" ht="49.5">
      <c r="A17" s="84" t="s">
        <v>411</v>
      </c>
      <c r="B17" s="84" t="s">
        <v>412</v>
      </c>
      <c r="C17" s="84" t="s">
        <v>435</v>
      </c>
      <c r="D17" s="84">
        <v>78101802</v>
      </c>
      <c r="E17" s="84" t="s">
        <v>436</v>
      </c>
      <c r="F17" s="85">
        <v>44136</v>
      </c>
      <c r="G17" s="84">
        <v>365</v>
      </c>
      <c r="H17" s="84" t="s">
        <v>415</v>
      </c>
      <c r="I17" s="86">
        <v>25999992</v>
      </c>
      <c r="J17" s="87">
        <v>30939990.48</v>
      </c>
      <c r="K17" s="84" t="s">
        <v>425</v>
      </c>
      <c r="L17" s="84" t="s">
        <v>426</v>
      </c>
      <c r="M17" s="84" t="s">
        <v>437</v>
      </c>
      <c r="N17" s="88">
        <v>60</v>
      </c>
      <c r="O17" s="88">
        <v>94</v>
      </c>
      <c r="P17" s="88" t="s">
        <v>438</v>
      </c>
      <c r="Q17" s="84" t="s">
        <v>439</v>
      </c>
    </row>
    <row r="18" spans="1:17" ht="49.5">
      <c r="A18" s="84" t="s">
        <v>411</v>
      </c>
      <c r="B18" s="84" t="s">
        <v>412</v>
      </c>
      <c r="C18" s="84" t="s">
        <v>435</v>
      </c>
      <c r="D18" s="84">
        <v>43211507</v>
      </c>
      <c r="E18" s="84" t="s">
        <v>440</v>
      </c>
      <c r="F18" s="85">
        <v>43862</v>
      </c>
      <c r="G18" s="84">
        <v>1095</v>
      </c>
      <c r="H18" s="84" t="s">
        <v>441</v>
      </c>
      <c r="I18" s="86">
        <v>7807008122</v>
      </c>
      <c r="J18" s="87">
        <v>9290339665.1800003</v>
      </c>
      <c r="K18" s="84" t="s">
        <v>416</v>
      </c>
      <c r="L18" s="84" t="s">
        <v>417</v>
      </c>
      <c r="M18" s="84" t="s">
        <v>442</v>
      </c>
      <c r="N18" s="88">
        <v>94</v>
      </c>
      <c r="O18" s="88">
        <v>154</v>
      </c>
      <c r="P18" s="88" t="s">
        <v>443</v>
      </c>
      <c r="Q18" s="84" t="s">
        <v>444</v>
      </c>
    </row>
    <row r="19" spans="1:17" ht="49.5">
      <c r="A19" s="84" t="s">
        <v>411</v>
      </c>
      <c r="B19" s="84" t="s">
        <v>412</v>
      </c>
      <c r="C19" s="84" t="s">
        <v>435</v>
      </c>
      <c r="D19" s="84">
        <v>43210000</v>
      </c>
      <c r="E19" s="84" t="s">
        <v>445</v>
      </c>
      <c r="F19" s="85">
        <v>44124</v>
      </c>
      <c r="G19" s="84">
        <v>365</v>
      </c>
      <c r="H19" s="84" t="s">
        <v>415</v>
      </c>
      <c r="I19" s="86">
        <v>31992000</v>
      </c>
      <c r="J19" s="87">
        <v>38070480</v>
      </c>
      <c r="K19" s="84" t="s">
        <v>425</v>
      </c>
      <c r="L19" s="84" t="s">
        <v>426</v>
      </c>
      <c r="M19" s="84" t="s">
        <v>437</v>
      </c>
      <c r="N19" s="88">
        <v>63</v>
      </c>
      <c r="O19" s="88">
        <v>97</v>
      </c>
      <c r="P19" s="88" t="s">
        <v>445</v>
      </c>
      <c r="Q19" s="84" t="s">
        <v>446</v>
      </c>
    </row>
    <row r="20" spans="1:17" ht="66">
      <c r="A20" s="84" t="s">
        <v>411</v>
      </c>
      <c r="B20" s="84" t="s">
        <v>412</v>
      </c>
      <c r="C20" s="84" t="s">
        <v>435</v>
      </c>
      <c r="D20" s="84">
        <v>43211507</v>
      </c>
      <c r="E20" s="84" t="s">
        <v>447</v>
      </c>
      <c r="F20" s="85">
        <v>43862</v>
      </c>
      <c r="G20" s="84">
        <v>300</v>
      </c>
      <c r="H20" s="84" t="s">
        <v>448</v>
      </c>
      <c r="I20" s="86">
        <v>45000000</v>
      </c>
      <c r="J20" s="87">
        <v>53550000</v>
      </c>
      <c r="K20" s="84" t="s">
        <v>425</v>
      </c>
      <c r="L20" s="84" t="s">
        <v>426</v>
      </c>
      <c r="M20" s="84" t="s">
        <v>442</v>
      </c>
      <c r="N20" s="88">
        <v>52</v>
      </c>
      <c r="O20" s="88">
        <v>156</v>
      </c>
      <c r="P20" s="88" t="s">
        <v>449</v>
      </c>
      <c r="Q20" s="84"/>
    </row>
    <row r="21" spans="1:17" ht="49.5">
      <c r="A21" s="84" t="s">
        <v>411</v>
      </c>
      <c r="B21" s="84" t="s">
        <v>412</v>
      </c>
      <c r="C21" s="84" t="s">
        <v>435</v>
      </c>
      <c r="D21" s="84">
        <v>81112208</v>
      </c>
      <c r="E21" s="84" t="s">
        <v>450</v>
      </c>
      <c r="F21" s="85">
        <v>43831</v>
      </c>
      <c r="G21" s="84">
        <v>365</v>
      </c>
      <c r="H21" s="84" t="s">
        <v>448</v>
      </c>
      <c r="I21" s="86">
        <v>252061788</v>
      </c>
      <c r="J21" s="87">
        <v>299953527.72000003</v>
      </c>
      <c r="K21" s="84" t="s">
        <v>416</v>
      </c>
      <c r="L21" s="84" t="s">
        <v>417</v>
      </c>
      <c r="M21" s="84" t="s">
        <v>437</v>
      </c>
      <c r="N21" s="88">
        <v>58</v>
      </c>
      <c r="O21" s="88">
        <v>92</v>
      </c>
      <c r="P21" s="88" t="s">
        <v>451</v>
      </c>
      <c r="Q21" s="84"/>
    </row>
    <row r="22" spans="1:17" ht="49.5">
      <c r="A22" s="84" t="s">
        <v>411</v>
      </c>
      <c r="B22" s="84" t="s">
        <v>412</v>
      </c>
      <c r="C22" s="84" t="s">
        <v>435</v>
      </c>
      <c r="D22" s="84">
        <v>83112400</v>
      </c>
      <c r="E22" s="84" t="s">
        <v>452</v>
      </c>
      <c r="F22" s="85">
        <v>43922</v>
      </c>
      <c r="G22" s="84">
        <v>1095</v>
      </c>
      <c r="H22" s="84" t="s">
        <v>441</v>
      </c>
      <c r="I22" s="86">
        <v>10695010734</v>
      </c>
      <c r="J22" s="87">
        <v>12727062773.459999</v>
      </c>
      <c r="K22" s="84" t="s">
        <v>416</v>
      </c>
      <c r="L22" s="84" t="s">
        <v>417</v>
      </c>
      <c r="M22" s="84" t="s">
        <v>453</v>
      </c>
      <c r="N22" s="88">
        <v>34</v>
      </c>
      <c r="O22" s="88">
        <v>64</v>
      </c>
      <c r="P22" s="88" t="s">
        <v>454</v>
      </c>
      <c r="Q22" s="84"/>
    </row>
    <row r="23" spans="1:17" ht="49.5">
      <c r="A23" s="91" t="s">
        <v>455</v>
      </c>
      <c r="B23" s="84" t="s">
        <v>412</v>
      </c>
      <c r="C23" s="273" t="s">
        <v>435</v>
      </c>
      <c r="D23" s="273">
        <v>73152101</v>
      </c>
      <c r="E23" s="274" t="s">
        <v>456</v>
      </c>
      <c r="F23" s="275">
        <v>44044</v>
      </c>
      <c r="G23" s="273">
        <v>365</v>
      </c>
      <c r="H23" s="91" t="s">
        <v>448</v>
      </c>
      <c r="I23" s="86">
        <v>300000000</v>
      </c>
      <c r="J23" s="87">
        <v>357000000</v>
      </c>
      <c r="K23" s="84" t="s">
        <v>416</v>
      </c>
      <c r="L23" s="84" t="s">
        <v>417</v>
      </c>
      <c r="M23" s="84" t="s">
        <v>453</v>
      </c>
      <c r="N23" s="88">
        <v>52</v>
      </c>
      <c r="O23" s="88">
        <v>156</v>
      </c>
      <c r="P23" s="88" t="s">
        <v>457</v>
      </c>
      <c r="Q23" s="84"/>
    </row>
    <row r="24" spans="1:17" ht="49.5">
      <c r="A24" s="91" t="s">
        <v>411</v>
      </c>
      <c r="B24" s="84" t="s">
        <v>412</v>
      </c>
      <c r="C24" s="273" t="s">
        <v>435</v>
      </c>
      <c r="D24" s="273">
        <v>73152101</v>
      </c>
      <c r="E24" s="274" t="s">
        <v>458</v>
      </c>
      <c r="F24" s="275">
        <v>44075</v>
      </c>
      <c r="G24" s="273">
        <v>365</v>
      </c>
      <c r="H24" s="91" t="s">
        <v>415</v>
      </c>
      <c r="I24" s="86">
        <v>36576622</v>
      </c>
      <c r="J24" s="87">
        <v>43526180.18</v>
      </c>
      <c r="K24" s="84" t="s">
        <v>416</v>
      </c>
      <c r="L24" s="84" t="s">
        <v>417</v>
      </c>
      <c r="M24" s="84" t="s">
        <v>453</v>
      </c>
      <c r="N24" s="88">
        <v>52</v>
      </c>
      <c r="O24" s="88">
        <v>156</v>
      </c>
      <c r="P24" s="88" t="s">
        <v>457</v>
      </c>
      <c r="Q24" s="84"/>
    </row>
    <row r="25" spans="1:17" ht="49.5">
      <c r="A25" s="91" t="s">
        <v>411</v>
      </c>
      <c r="B25" s="84" t="s">
        <v>412</v>
      </c>
      <c r="C25" s="273" t="s">
        <v>435</v>
      </c>
      <c r="D25" s="273">
        <v>81112200</v>
      </c>
      <c r="E25" s="274" t="s">
        <v>459</v>
      </c>
      <c r="F25" s="275">
        <v>44075</v>
      </c>
      <c r="G25" s="273">
        <v>365</v>
      </c>
      <c r="H25" s="91" t="s">
        <v>415</v>
      </c>
      <c r="I25" s="86">
        <v>26616931.199999999</v>
      </c>
      <c r="J25" s="87">
        <v>31674148.127999999</v>
      </c>
      <c r="K25" s="84" t="s">
        <v>425</v>
      </c>
      <c r="L25" s="84" t="s">
        <v>426</v>
      </c>
      <c r="M25" s="84" t="s">
        <v>453</v>
      </c>
      <c r="N25" s="88">
        <v>52</v>
      </c>
      <c r="O25" s="88">
        <v>156</v>
      </c>
      <c r="P25" s="88" t="s">
        <v>460</v>
      </c>
      <c r="Q25" s="84"/>
    </row>
    <row r="26" spans="1:17" ht="66">
      <c r="A26" s="91" t="s">
        <v>411</v>
      </c>
      <c r="B26" s="91" t="s">
        <v>412</v>
      </c>
      <c r="C26" s="274" t="s">
        <v>435</v>
      </c>
      <c r="D26" s="274">
        <v>43211507</v>
      </c>
      <c r="E26" s="274" t="s">
        <v>461</v>
      </c>
      <c r="F26" s="275">
        <v>43831</v>
      </c>
      <c r="G26" s="274">
        <v>365</v>
      </c>
      <c r="H26" s="91" t="s">
        <v>441</v>
      </c>
      <c r="I26" s="93">
        <v>2500000000</v>
      </c>
      <c r="J26" s="94">
        <v>2500000000</v>
      </c>
      <c r="K26" s="91" t="s">
        <v>425</v>
      </c>
      <c r="L26" s="91" t="s">
        <v>426</v>
      </c>
      <c r="M26" s="91" t="s">
        <v>453</v>
      </c>
      <c r="N26" s="88">
        <v>88</v>
      </c>
      <c r="O26" s="88">
        <v>139</v>
      </c>
      <c r="P26" s="88" t="s">
        <v>462</v>
      </c>
      <c r="Q26" s="91" t="s">
        <v>463</v>
      </c>
    </row>
    <row r="27" spans="1:17" ht="49.5">
      <c r="A27" s="84" t="s">
        <v>411</v>
      </c>
      <c r="B27" s="84" t="s">
        <v>412</v>
      </c>
      <c r="C27" s="273" t="s">
        <v>435</v>
      </c>
      <c r="D27" s="273">
        <v>81110000</v>
      </c>
      <c r="E27" s="273" t="s">
        <v>464</v>
      </c>
      <c r="F27" s="276">
        <v>43831</v>
      </c>
      <c r="G27" s="273">
        <v>365</v>
      </c>
      <c r="H27" s="84" t="s">
        <v>441</v>
      </c>
      <c r="I27" s="86">
        <v>347240830</v>
      </c>
      <c r="J27" s="87">
        <v>413216587.69999999</v>
      </c>
      <c r="K27" s="84" t="s">
        <v>425</v>
      </c>
      <c r="L27" s="84" t="s">
        <v>426</v>
      </c>
      <c r="M27" s="84" t="s">
        <v>453</v>
      </c>
      <c r="N27" s="88">
        <v>34</v>
      </c>
      <c r="O27" s="88">
        <v>64</v>
      </c>
      <c r="P27" s="88" t="s">
        <v>454</v>
      </c>
      <c r="Q27" s="84" t="s">
        <v>463</v>
      </c>
    </row>
    <row r="28" spans="1:17" ht="49.5">
      <c r="A28" s="84" t="s">
        <v>411</v>
      </c>
      <c r="B28" s="84" t="s">
        <v>412</v>
      </c>
      <c r="C28" s="273" t="s">
        <v>435</v>
      </c>
      <c r="D28" s="273">
        <v>81112200</v>
      </c>
      <c r="E28" s="273" t="s">
        <v>465</v>
      </c>
      <c r="F28" s="276">
        <v>43831</v>
      </c>
      <c r="G28" s="273">
        <v>365</v>
      </c>
      <c r="H28" s="84" t="s">
        <v>448</v>
      </c>
      <c r="I28" s="86">
        <v>70000000</v>
      </c>
      <c r="J28" s="87">
        <v>83300000</v>
      </c>
      <c r="K28" s="84" t="s">
        <v>425</v>
      </c>
      <c r="L28" s="84" t="s">
        <v>426</v>
      </c>
      <c r="M28" s="84" t="s">
        <v>437</v>
      </c>
      <c r="N28" s="88">
        <v>87</v>
      </c>
      <c r="O28" s="88">
        <v>136</v>
      </c>
      <c r="P28" s="88" t="s">
        <v>466</v>
      </c>
      <c r="Q28" s="84" t="s">
        <v>467</v>
      </c>
    </row>
    <row r="29" spans="1:17" ht="66">
      <c r="A29" s="84" t="s">
        <v>411</v>
      </c>
      <c r="B29" s="84" t="s">
        <v>412</v>
      </c>
      <c r="C29" s="273" t="s">
        <v>435</v>
      </c>
      <c r="D29" s="273">
        <v>81161501</v>
      </c>
      <c r="E29" s="273" t="s">
        <v>468</v>
      </c>
      <c r="F29" s="276">
        <v>44105</v>
      </c>
      <c r="G29" s="273">
        <v>730</v>
      </c>
      <c r="H29" s="84" t="s">
        <v>415</v>
      </c>
      <c r="I29" s="86">
        <v>30000000</v>
      </c>
      <c r="J29" s="87">
        <v>35700000</v>
      </c>
      <c r="K29" s="84" t="s">
        <v>416</v>
      </c>
      <c r="L29" s="84"/>
      <c r="M29" s="84" t="s">
        <v>442</v>
      </c>
      <c r="N29" s="88">
        <v>52</v>
      </c>
      <c r="O29" s="88">
        <v>155</v>
      </c>
      <c r="P29" s="88" t="s">
        <v>469</v>
      </c>
      <c r="Q29" s="84" t="s">
        <v>470</v>
      </c>
    </row>
    <row r="30" spans="1:17" ht="66">
      <c r="A30" s="84" t="s">
        <v>411</v>
      </c>
      <c r="B30" s="84" t="s">
        <v>412</v>
      </c>
      <c r="C30" s="273" t="s">
        <v>435</v>
      </c>
      <c r="D30" s="273">
        <v>81112208</v>
      </c>
      <c r="E30" s="273" t="s">
        <v>471</v>
      </c>
      <c r="F30" s="276">
        <v>43983</v>
      </c>
      <c r="G30" s="273">
        <v>365</v>
      </c>
      <c r="H30" s="84" t="s">
        <v>448</v>
      </c>
      <c r="I30" s="86">
        <v>210200000</v>
      </c>
      <c r="J30" s="87">
        <v>250138000</v>
      </c>
      <c r="K30" s="84" t="s">
        <v>425</v>
      </c>
      <c r="L30" s="84" t="s">
        <v>426</v>
      </c>
      <c r="M30" s="84" t="s">
        <v>437</v>
      </c>
      <c r="N30" s="88">
        <v>52</v>
      </c>
      <c r="O30" s="88">
        <v>155</v>
      </c>
      <c r="P30" s="88" t="s">
        <v>469</v>
      </c>
      <c r="Q30" s="84"/>
    </row>
    <row r="31" spans="1:17" ht="49.5">
      <c r="A31" s="84" t="s">
        <v>411</v>
      </c>
      <c r="B31" s="84" t="s">
        <v>412</v>
      </c>
      <c r="C31" s="273" t="s">
        <v>435</v>
      </c>
      <c r="D31" s="273">
        <v>81111811</v>
      </c>
      <c r="E31" s="273" t="s">
        <v>472</v>
      </c>
      <c r="F31" s="276">
        <v>43862</v>
      </c>
      <c r="G31" s="273">
        <v>1095</v>
      </c>
      <c r="H31" s="84" t="s">
        <v>441</v>
      </c>
      <c r="I31" s="86">
        <v>3791222100</v>
      </c>
      <c r="J31" s="87">
        <v>4511554299</v>
      </c>
      <c r="K31" s="84" t="s">
        <v>416</v>
      </c>
      <c r="L31" s="84" t="s">
        <v>417</v>
      </c>
      <c r="M31" s="84" t="s">
        <v>442</v>
      </c>
      <c r="N31" s="88">
        <v>57</v>
      </c>
      <c r="O31" s="88">
        <v>91</v>
      </c>
      <c r="P31" s="88" t="s">
        <v>473</v>
      </c>
      <c r="Q31" s="84"/>
    </row>
    <row r="32" spans="1:17" ht="49.5">
      <c r="A32" s="84" t="s">
        <v>411</v>
      </c>
      <c r="B32" s="84" t="s">
        <v>412</v>
      </c>
      <c r="C32" s="273" t="s">
        <v>435</v>
      </c>
      <c r="D32" s="273">
        <v>81161501</v>
      </c>
      <c r="E32" s="273" t="s">
        <v>474</v>
      </c>
      <c r="F32" s="276">
        <v>43922</v>
      </c>
      <c r="G32" s="273">
        <v>365</v>
      </c>
      <c r="H32" s="84" t="s">
        <v>448</v>
      </c>
      <c r="I32" s="86">
        <v>159442195</v>
      </c>
      <c r="J32" s="87">
        <v>189736212.05000001</v>
      </c>
      <c r="K32" s="84" t="s">
        <v>425</v>
      </c>
      <c r="L32" s="84" t="s">
        <v>426</v>
      </c>
      <c r="M32" s="84" t="s">
        <v>475</v>
      </c>
      <c r="N32" s="88">
        <v>52</v>
      </c>
      <c r="O32" s="88">
        <v>155</v>
      </c>
      <c r="P32" s="88" t="s">
        <v>476</v>
      </c>
      <c r="Q32" s="84"/>
    </row>
    <row r="33" spans="1:17" ht="66">
      <c r="A33" s="84" t="s">
        <v>411</v>
      </c>
      <c r="B33" s="84" t="s">
        <v>412</v>
      </c>
      <c r="C33" s="273" t="s">
        <v>435</v>
      </c>
      <c r="D33" s="273">
        <v>81112205</v>
      </c>
      <c r="E33" s="273" t="s">
        <v>477</v>
      </c>
      <c r="F33" s="276">
        <v>44075</v>
      </c>
      <c r="G33" s="273">
        <v>335</v>
      </c>
      <c r="H33" s="84" t="s">
        <v>415</v>
      </c>
      <c r="I33" s="86">
        <v>32752200</v>
      </c>
      <c r="J33" s="87">
        <v>38975118</v>
      </c>
      <c r="K33" s="84" t="s">
        <v>425</v>
      </c>
      <c r="L33" s="84" t="s">
        <v>426</v>
      </c>
      <c r="M33" s="84" t="s">
        <v>478</v>
      </c>
      <c r="N33" s="88">
        <v>52</v>
      </c>
      <c r="O33" s="88">
        <v>155</v>
      </c>
      <c r="P33" s="88" t="s">
        <v>479</v>
      </c>
      <c r="Q33" s="84" t="s">
        <v>480</v>
      </c>
    </row>
    <row r="34" spans="1:17" ht="49.5">
      <c r="A34" s="84" t="s">
        <v>411</v>
      </c>
      <c r="B34" s="84" t="s">
        <v>412</v>
      </c>
      <c r="C34" s="273" t="s">
        <v>435</v>
      </c>
      <c r="D34" s="273">
        <v>81161501</v>
      </c>
      <c r="E34" s="273" t="s">
        <v>481</v>
      </c>
      <c r="F34" s="276">
        <v>43983</v>
      </c>
      <c r="G34" s="273">
        <v>365</v>
      </c>
      <c r="H34" s="84" t="s">
        <v>441</v>
      </c>
      <c r="I34" s="86">
        <v>700000000</v>
      </c>
      <c r="J34" s="87">
        <v>833000000</v>
      </c>
      <c r="K34" s="84" t="s">
        <v>425</v>
      </c>
      <c r="L34" s="84" t="s">
        <v>426</v>
      </c>
      <c r="M34" s="84" t="s">
        <v>475</v>
      </c>
      <c r="N34" s="88">
        <v>52</v>
      </c>
      <c r="O34" s="88">
        <v>156</v>
      </c>
      <c r="P34" s="88" t="s">
        <v>481</v>
      </c>
      <c r="Q34" s="84"/>
    </row>
    <row r="35" spans="1:17" ht="66">
      <c r="A35" s="84" t="s">
        <v>411</v>
      </c>
      <c r="B35" s="84" t="s">
        <v>412</v>
      </c>
      <c r="C35" s="273" t="s">
        <v>435</v>
      </c>
      <c r="D35" s="273">
        <v>81112200</v>
      </c>
      <c r="E35" s="273" t="s">
        <v>482</v>
      </c>
      <c r="F35" s="276">
        <v>44013</v>
      </c>
      <c r="G35" s="273">
        <v>365</v>
      </c>
      <c r="H35" s="84" t="s">
        <v>448</v>
      </c>
      <c r="I35" s="86">
        <v>237456252</v>
      </c>
      <c r="J35" s="87">
        <v>282572939.88</v>
      </c>
      <c r="K35" s="84" t="s">
        <v>425</v>
      </c>
      <c r="L35" s="84" t="s">
        <v>426</v>
      </c>
      <c r="M35" s="84" t="s">
        <v>475</v>
      </c>
      <c r="N35" s="88">
        <v>52</v>
      </c>
      <c r="O35" s="88">
        <v>155</v>
      </c>
      <c r="P35" s="88" t="s">
        <v>483</v>
      </c>
      <c r="Q35" s="84"/>
    </row>
    <row r="36" spans="1:17" ht="49.5">
      <c r="A36" s="84" t="s">
        <v>411</v>
      </c>
      <c r="B36" s="84" t="s">
        <v>412</v>
      </c>
      <c r="C36" s="273" t="s">
        <v>435</v>
      </c>
      <c r="D36" s="273">
        <v>81161501</v>
      </c>
      <c r="E36" s="273" t="s">
        <v>484</v>
      </c>
      <c r="F36" s="276">
        <v>43891</v>
      </c>
      <c r="G36" s="273">
        <v>365</v>
      </c>
      <c r="H36" s="84" t="s">
        <v>415</v>
      </c>
      <c r="I36" s="86">
        <v>31159857</v>
      </c>
      <c r="J36" s="87">
        <v>37080229.829999998</v>
      </c>
      <c r="K36" s="84" t="s">
        <v>425</v>
      </c>
      <c r="L36" s="84" t="s">
        <v>426</v>
      </c>
      <c r="M36" s="84" t="s">
        <v>437</v>
      </c>
      <c r="N36" s="88">
        <v>52</v>
      </c>
      <c r="O36" s="88">
        <v>156</v>
      </c>
      <c r="P36" s="88" t="s">
        <v>484</v>
      </c>
      <c r="Q36" s="84"/>
    </row>
    <row r="37" spans="1:17" ht="49.5">
      <c r="A37" s="84" t="s">
        <v>411</v>
      </c>
      <c r="B37" s="84" t="s">
        <v>412</v>
      </c>
      <c r="C37" s="84" t="s">
        <v>435</v>
      </c>
      <c r="D37" s="84">
        <v>43211507</v>
      </c>
      <c r="E37" s="84" t="s">
        <v>485</v>
      </c>
      <c r="F37" s="85">
        <v>43862</v>
      </c>
      <c r="G37" s="84">
        <v>1825</v>
      </c>
      <c r="H37" s="84" t="s">
        <v>441</v>
      </c>
      <c r="I37" s="86">
        <v>14709099825</v>
      </c>
      <c r="J37" s="94">
        <v>14709099825</v>
      </c>
      <c r="K37" s="84" t="s">
        <v>416</v>
      </c>
      <c r="L37" s="84" t="s">
        <v>486</v>
      </c>
      <c r="M37" s="84" t="s">
        <v>437</v>
      </c>
      <c r="N37" s="88">
        <v>94</v>
      </c>
      <c r="O37" s="88">
        <v>153</v>
      </c>
      <c r="P37" s="88" t="s">
        <v>487</v>
      </c>
      <c r="Q37" s="84" t="s">
        <v>488</v>
      </c>
    </row>
    <row r="38" spans="1:17" ht="49.5">
      <c r="A38" s="84" t="s">
        <v>411</v>
      </c>
      <c r="B38" s="84" t="s">
        <v>412</v>
      </c>
      <c r="C38" s="84" t="s">
        <v>435</v>
      </c>
      <c r="D38" s="84">
        <v>81161501</v>
      </c>
      <c r="E38" s="84" t="s">
        <v>489</v>
      </c>
      <c r="F38" s="85">
        <v>44105</v>
      </c>
      <c r="G38" s="84">
        <v>365</v>
      </c>
      <c r="H38" s="84" t="s">
        <v>415</v>
      </c>
      <c r="I38" s="93">
        <v>20640000</v>
      </c>
      <c r="J38" s="87">
        <v>24561600</v>
      </c>
      <c r="K38" s="91" t="s">
        <v>425</v>
      </c>
      <c r="L38" s="84" t="s">
        <v>426</v>
      </c>
      <c r="M38" s="84" t="s">
        <v>475</v>
      </c>
      <c r="N38" s="88">
        <v>87</v>
      </c>
      <c r="O38" s="88">
        <v>136</v>
      </c>
      <c r="P38" s="88" t="s">
        <v>490</v>
      </c>
      <c r="Q38" s="84" t="s">
        <v>491</v>
      </c>
    </row>
    <row r="39" spans="1:17" ht="49.5">
      <c r="A39" s="84" t="s">
        <v>411</v>
      </c>
      <c r="B39" s="84" t="s">
        <v>412</v>
      </c>
      <c r="C39" s="84" t="s">
        <v>435</v>
      </c>
      <c r="D39" s="84">
        <v>81112200</v>
      </c>
      <c r="E39" s="84" t="s">
        <v>492</v>
      </c>
      <c r="F39" s="92">
        <v>43983</v>
      </c>
      <c r="G39" s="84">
        <v>365</v>
      </c>
      <c r="H39" s="84" t="s">
        <v>441</v>
      </c>
      <c r="I39" s="86">
        <v>300000000</v>
      </c>
      <c r="J39" s="87">
        <v>357000000</v>
      </c>
      <c r="K39" s="91" t="s">
        <v>416</v>
      </c>
      <c r="L39" s="84" t="s">
        <v>417</v>
      </c>
      <c r="M39" s="84" t="s">
        <v>478</v>
      </c>
      <c r="N39" s="88">
        <v>52</v>
      </c>
      <c r="O39" s="88">
        <v>155</v>
      </c>
      <c r="P39" s="88" t="s">
        <v>492</v>
      </c>
      <c r="Q39" s="84" t="s">
        <v>493</v>
      </c>
    </row>
    <row r="40" spans="1:17" ht="49.5">
      <c r="A40" s="84" t="s">
        <v>411</v>
      </c>
      <c r="B40" s="84" t="s">
        <v>412</v>
      </c>
      <c r="C40" s="84" t="s">
        <v>435</v>
      </c>
      <c r="D40" s="84">
        <v>81112200</v>
      </c>
      <c r="E40" s="84" t="s">
        <v>494</v>
      </c>
      <c r="F40" s="85">
        <v>43939</v>
      </c>
      <c r="G40" s="84">
        <v>365</v>
      </c>
      <c r="H40" s="84" t="s">
        <v>448</v>
      </c>
      <c r="I40" s="86">
        <v>49543680</v>
      </c>
      <c r="J40" s="87">
        <v>58956979.200000003</v>
      </c>
      <c r="K40" s="84" t="s">
        <v>416</v>
      </c>
      <c r="L40" s="84" t="s">
        <v>417</v>
      </c>
      <c r="M40" s="84" t="s">
        <v>437</v>
      </c>
      <c r="N40" s="88">
        <v>52</v>
      </c>
      <c r="O40" s="88">
        <v>155</v>
      </c>
      <c r="P40" s="88" t="s">
        <v>495</v>
      </c>
      <c r="Q40" s="84"/>
    </row>
    <row r="41" spans="1:17" ht="49.5">
      <c r="A41" s="84" t="s">
        <v>411</v>
      </c>
      <c r="B41" s="84" t="s">
        <v>412</v>
      </c>
      <c r="C41" s="84" t="s">
        <v>435</v>
      </c>
      <c r="D41" s="84">
        <v>81161501</v>
      </c>
      <c r="E41" s="84" t="s">
        <v>496</v>
      </c>
      <c r="F41" s="85">
        <v>43983</v>
      </c>
      <c r="G41" s="84">
        <v>365</v>
      </c>
      <c r="H41" s="84" t="s">
        <v>448</v>
      </c>
      <c r="I41" s="86">
        <v>340000000</v>
      </c>
      <c r="J41" s="87">
        <v>404600000</v>
      </c>
      <c r="K41" s="84" t="s">
        <v>425</v>
      </c>
      <c r="L41" s="84" t="s">
        <v>426</v>
      </c>
      <c r="M41" s="84" t="s">
        <v>475</v>
      </c>
      <c r="N41" s="88">
        <v>52</v>
      </c>
      <c r="O41" s="88">
        <v>155</v>
      </c>
      <c r="P41" s="88" t="s">
        <v>497</v>
      </c>
      <c r="Q41" s="84" t="s">
        <v>491</v>
      </c>
    </row>
    <row r="42" spans="1:17" ht="66">
      <c r="A42" s="84" t="s">
        <v>411</v>
      </c>
      <c r="B42" s="84" t="s">
        <v>412</v>
      </c>
      <c r="C42" s="84" t="s">
        <v>435</v>
      </c>
      <c r="D42" s="84">
        <v>81161501</v>
      </c>
      <c r="E42" s="84" t="s">
        <v>498</v>
      </c>
      <c r="F42" s="85">
        <v>43862</v>
      </c>
      <c r="G42" s="84">
        <v>365</v>
      </c>
      <c r="H42" s="84" t="s">
        <v>448</v>
      </c>
      <c r="I42" s="86">
        <v>60000000</v>
      </c>
      <c r="J42" s="87">
        <v>71400000</v>
      </c>
      <c r="K42" s="84" t="s">
        <v>425</v>
      </c>
      <c r="L42" s="84" t="s">
        <v>426</v>
      </c>
      <c r="M42" s="84" t="s">
        <v>475</v>
      </c>
      <c r="N42" s="88">
        <v>52</v>
      </c>
      <c r="O42" s="88">
        <v>155</v>
      </c>
      <c r="P42" s="88" t="s">
        <v>499</v>
      </c>
      <c r="Q42" s="84" t="s">
        <v>491</v>
      </c>
    </row>
    <row r="43" spans="1:17" ht="49.5">
      <c r="A43" s="84" t="s">
        <v>411</v>
      </c>
      <c r="B43" s="84" t="s">
        <v>412</v>
      </c>
      <c r="C43" s="84" t="s">
        <v>435</v>
      </c>
      <c r="D43" s="84">
        <v>81111800</v>
      </c>
      <c r="E43" s="84" t="s">
        <v>500</v>
      </c>
      <c r="F43" s="85">
        <v>44076</v>
      </c>
      <c r="G43" s="84">
        <v>365</v>
      </c>
      <c r="H43" s="84" t="s">
        <v>441</v>
      </c>
      <c r="I43" s="86">
        <v>380285367</v>
      </c>
      <c r="J43" s="87">
        <v>452539586.73000002</v>
      </c>
      <c r="K43" s="84" t="s">
        <v>416</v>
      </c>
      <c r="L43" s="84" t="s">
        <v>417</v>
      </c>
      <c r="M43" s="84" t="s">
        <v>437</v>
      </c>
      <c r="N43" s="88">
        <v>58</v>
      </c>
      <c r="O43" s="88">
        <v>126</v>
      </c>
      <c r="P43" s="88" t="s">
        <v>501</v>
      </c>
      <c r="Q43" s="84"/>
    </row>
    <row r="44" spans="1:17" ht="49.5">
      <c r="A44" s="84" t="s">
        <v>411</v>
      </c>
      <c r="B44" s="84" t="s">
        <v>412</v>
      </c>
      <c r="C44" s="84" t="s">
        <v>435</v>
      </c>
      <c r="D44" s="84">
        <v>81161501</v>
      </c>
      <c r="E44" s="84" t="s">
        <v>502</v>
      </c>
      <c r="F44" s="85">
        <v>44119</v>
      </c>
      <c r="G44" s="84">
        <v>365</v>
      </c>
      <c r="H44" s="84" t="s">
        <v>448</v>
      </c>
      <c r="I44" s="86">
        <v>131000000</v>
      </c>
      <c r="J44" s="87">
        <v>155890000</v>
      </c>
      <c r="K44" s="84" t="s">
        <v>416</v>
      </c>
      <c r="L44" s="84"/>
      <c r="M44" s="84" t="s">
        <v>478</v>
      </c>
      <c r="N44" s="88">
        <v>87</v>
      </c>
      <c r="O44" s="88">
        <v>136</v>
      </c>
      <c r="P44" s="88" t="s">
        <v>503</v>
      </c>
      <c r="Q44" s="84" t="s">
        <v>504</v>
      </c>
    </row>
    <row r="45" spans="1:17" ht="66">
      <c r="A45" s="84" t="s">
        <v>411</v>
      </c>
      <c r="B45" s="84" t="s">
        <v>412</v>
      </c>
      <c r="C45" s="84" t="s">
        <v>505</v>
      </c>
      <c r="D45" s="84">
        <v>81112218</v>
      </c>
      <c r="E45" s="95" t="s">
        <v>506</v>
      </c>
      <c r="F45" s="85">
        <v>43832</v>
      </c>
      <c r="G45" s="84">
        <v>365</v>
      </c>
      <c r="H45" s="84" t="s">
        <v>415</v>
      </c>
      <c r="I45" s="86">
        <v>34349048</v>
      </c>
      <c r="J45" s="87">
        <v>34349048</v>
      </c>
      <c r="K45" s="84" t="s">
        <v>425</v>
      </c>
      <c r="L45" s="84" t="s">
        <v>426</v>
      </c>
      <c r="M45" s="84" t="s">
        <v>507</v>
      </c>
      <c r="N45" s="88">
        <v>52</v>
      </c>
      <c r="O45" s="88">
        <v>155</v>
      </c>
      <c r="P45" s="88" t="s">
        <v>506</v>
      </c>
      <c r="Q45" s="84"/>
    </row>
    <row r="46" spans="1:17" ht="66">
      <c r="A46" s="84" t="s">
        <v>411</v>
      </c>
      <c r="B46" s="84" t="s">
        <v>412</v>
      </c>
      <c r="C46" s="84" t="s">
        <v>505</v>
      </c>
      <c r="D46" s="84">
        <v>81112213</v>
      </c>
      <c r="E46" s="95" t="s">
        <v>508</v>
      </c>
      <c r="F46" s="85">
        <v>43955</v>
      </c>
      <c r="G46" s="84">
        <v>365</v>
      </c>
      <c r="H46" s="84" t="s">
        <v>415</v>
      </c>
      <c r="I46" s="86">
        <v>16713200</v>
      </c>
      <c r="J46" s="87">
        <v>16713200</v>
      </c>
      <c r="K46" s="84" t="s">
        <v>425</v>
      </c>
      <c r="L46" s="84" t="s">
        <v>426</v>
      </c>
      <c r="M46" s="84" t="s">
        <v>509</v>
      </c>
      <c r="N46" s="88">
        <v>52</v>
      </c>
      <c r="O46" s="88">
        <v>155</v>
      </c>
      <c r="P46" s="88" t="s">
        <v>508</v>
      </c>
      <c r="Q46" s="84"/>
    </row>
    <row r="47" spans="1:17" ht="66">
      <c r="A47" s="84" t="s">
        <v>411</v>
      </c>
      <c r="B47" s="84" t="s">
        <v>412</v>
      </c>
      <c r="C47" s="84" t="s">
        <v>505</v>
      </c>
      <c r="D47" s="84">
        <v>81112213</v>
      </c>
      <c r="E47" s="95" t="s">
        <v>510</v>
      </c>
      <c r="F47" s="85">
        <v>43955</v>
      </c>
      <c r="G47" s="84">
        <v>365</v>
      </c>
      <c r="H47" s="84" t="s">
        <v>415</v>
      </c>
      <c r="I47" s="86">
        <v>29324964</v>
      </c>
      <c r="J47" s="87">
        <v>29324964</v>
      </c>
      <c r="K47" s="84" t="s">
        <v>416</v>
      </c>
      <c r="L47" s="84" t="s">
        <v>417</v>
      </c>
      <c r="M47" s="84" t="s">
        <v>509</v>
      </c>
      <c r="N47" s="88">
        <v>52</v>
      </c>
      <c r="O47" s="88">
        <v>155</v>
      </c>
      <c r="P47" s="88" t="s">
        <v>510</v>
      </c>
      <c r="Q47" s="84"/>
    </row>
    <row r="48" spans="1:17" ht="66">
      <c r="A48" s="84" t="s">
        <v>411</v>
      </c>
      <c r="B48" s="84" t="s">
        <v>412</v>
      </c>
      <c r="C48" s="84" t="s">
        <v>505</v>
      </c>
      <c r="D48" s="84">
        <v>81112218</v>
      </c>
      <c r="E48" s="95" t="s">
        <v>511</v>
      </c>
      <c r="F48" s="85">
        <v>44079</v>
      </c>
      <c r="G48" s="84">
        <v>365</v>
      </c>
      <c r="H48" s="84" t="s">
        <v>415</v>
      </c>
      <c r="I48" s="86">
        <v>18416100.888</v>
      </c>
      <c r="J48" s="87">
        <v>18416100.888</v>
      </c>
      <c r="K48" s="84" t="s">
        <v>425</v>
      </c>
      <c r="L48" s="84" t="s">
        <v>426</v>
      </c>
      <c r="M48" s="84" t="s">
        <v>512</v>
      </c>
      <c r="N48" s="88">
        <v>52</v>
      </c>
      <c r="O48" s="88">
        <v>155</v>
      </c>
      <c r="P48" s="88" t="s">
        <v>511</v>
      </c>
      <c r="Q48" s="84" t="s">
        <v>513</v>
      </c>
    </row>
    <row r="49" spans="1:17" ht="66">
      <c r="A49" s="84" t="s">
        <v>411</v>
      </c>
      <c r="B49" s="84" t="s">
        <v>412</v>
      </c>
      <c r="C49" s="84" t="s">
        <v>505</v>
      </c>
      <c r="D49" s="84">
        <v>81112218</v>
      </c>
      <c r="E49" s="95" t="s">
        <v>514</v>
      </c>
      <c r="F49" s="85">
        <v>44095</v>
      </c>
      <c r="G49" s="84">
        <v>365</v>
      </c>
      <c r="H49" s="84" t="s">
        <v>415</v>
      </c>
      <c r="I49" s="86">
        <v>1300982032</v>
      </c>
      <c r="J49" s="87">
        <v>1300982032</v>
      </c>
      <c r="K49" s="84" t="s">
        <v>425</v>
      </c>
      <c r="L49" s="84" t="s">
        <v>426</v>
      </c>
      <c r="M49" s="84" t="s">
        <v>512</v>
      </c>
      <c r="N49" s="88">
        <v>52</v>
      </c>
      <c r="O49" s="88">
        <v>155</v>
      </c>
      <c r="P49" s="88" t="s">
        <v>514</v>
      </c>
      <c r="Q49" s="84"/>
    </row>
    <row r="50" spans="1:17" ht="66">
      <c r="A50" s="84" t="s">
        <v>411</v>
      </c>
      <c r="B50" s="84" t="s">
        <v>412</v>
      </c>
      <c r="C50" s="84" t="s">
        <v>505</v>
      </c>
      <c r="D50" s="84">
        <v>81112218</v>
      </c>
      <c r="E50" s="95" t="s">
        <v>515</v>
      </c>
      <c r="F50" s="85">
        <v>43955</v>
      </c>
      <c r="G50" s="84">
        <v>365</v>
      </c>
      <c r="H50" s="84" t="s">
        <v>415</v>
      </c>
      <c r="I50" s="86">
        <v>30158103</v>
      </c>
      <c r="J50" s="87">
        <v>30158103</v>
      </c>
      <c r="K50" s="84" t="s">
        <v>425</v>
      </c>
      <c r="L50" s="84" t="s">
        <v>426</v>
      </c>
      <c r="M50" s="84" t="s">
        <v>507</v>
      </c>
      <c r="N50" s="88">
        <v>52</v>
      </c>
      <c r="O50" s="88">
        <v>155</v>
      </c>
      <c r="P50" s="88" t="s">
        <v>515</v>
      </c>
      <c r="Q50" s="84"/>
    </row>
    <row r="51" spans="1:17" ht="66">
      <c r="A51" s="84" t="s">
        <v>411</v>
      </c>
      <c r="B51" s="84" t="s">
        <v>412</v>
      </c>
      <c r="C51" s="84" t="s">
        <v>505</v>
      </c>
      <c r="D51" s="84">
        <v>43232107</v>
      </c>
      <c r="E51" s="95" t="s">
        <v>516</v>
      </c>
      <c r="F51" s="85">
        <v>43832</v>
      </c>
      <c r="G51" s="84">
        <v>365</v>
      </c>
      <c r="H51" s="84" t="s">
        <v>415</v>
      </c>
      <c r="I51" s="86">
        <v>45000000</v>
      </c>
      <c r="J51" s="87">
        <v>45000000</v>
      </c>
      <c r="K51" s="84" t="s">
        <v>416</v>
      </c>
      <c r="L51" s="84" t="s">
        <v>417</v>
      </c>
      <c r="M51" s="84" t="s">
        <v>517</v>
      </c>
      <c r="N51" s="88">
        <v>52</v>
      </c>
      <c r="O51" s="88">
        <v>155</v>
      </c>
      <c r="P51" s="88" t="s">
        <v>516</v>
      </c>
      <c r="Q51" s="84" t="s">
        <v>518</v>
      </c>
    </row>
    <row r="52" spans="1:17" ht="66">
      <c r="A52" s="84" t="s">
        <v>411</v>
      </c>
      <c r="B52" s="84" t="s">
        <v>412</v>
      </c>
      <c r="C52" s="84" t="s">
        <v>505</v>
      </c>
      <c r="D52" s="84">
        <v>81112218</v>
      </c>
      <c r="E52" s="95" t="s">
        <v>519</v>
      </c>
      <c r="F52" s="85">
        <v>43955</v>
      </c>
      <c r="G52" s="84">
        <v>365</v>
      </c>
      <c r="H52" s="84" t="s">
        <v>415</v>
      </c>
      <c r="I52" s="86">
        <v>16979944</v>
      </c>
      <c r="J52" s="87">
        <v>16979944</v>
      </c>
      <c r="K52" s="84" t="s">
        <v>425</v>
      </c>
      <c r="L52" s="84" t="s">
        <v>426</v>
      </c>
      <c r="M52" s="84" t="s">
        <v>507</v>
      </c>
      <c r="N52" s="88">
        <v>52</v>
      </c>
      <c r="O52" s="88">
        <v>155</v>
      </c>
      <c r="P52" s="88" t="s">
        <v>519</v>
      </c>
      <c r="Q52" s="84"/>
    </row>
    <row r="53" spans="1:17" ht="66">
      <c r="A53" s="84" t="s">
        <v>411</v>
      </c>
      <c r="B53" s="84" t="s">
        <v>412</v>
      </c>
      <c r="C53" s="84" t="s">
        <v>505</v>
      </c>
      <c r="D53" s="84">
        <v>43232107</v>
      </c>
      <c r="E53" s="95" t="s">
        <v>520</v>
      </c>
      <c r="F53" s="85">
        <v>43983</v>
      </c>
      <c r="G53" s="84">
        <v>365</v>
      </c>
      <c r="H53" s="84" t="s">
        <v>415</v>
      </c>
      <c r="I53" s="86">
        <v>3653280</v>
      </c>
      <c r="J53" s="87">
        <v>3653280</v>
      </c>
      <c r="K53" s="84" t="s">
        <v>425</v>
      </c>
      <c r="L53" s="84" t="s">
        <v>426</v>
      </c>
      <c r="M53" s="84" t="s">
        <v>517</v>
      </c>
      <c r="N53" s="88">
        <v>52</v>
      </c>
      <c r="O53" s="88">
        <v>155</v>
      </c>
      <c r="P53" s="88" t="s">
        <v>520</v>
      </c>
      <c r="Q53" s="84" t="s">
        <v>513</v>
      </c>
    </row>
    <row r="54" spans="1:17" ht="66">
      <c r="A54" s="84" t="s">
        <v>411</v>
      </c>
      <c r="B54" s="84" t="s">
        <v>412</v>
      </c>
      <c r="C54" s="84" t="s">
        <v>505</v>
      </c>
      <c r="D54" s="84">
        <v>81112218</v>
      </c>
      <c r="E54" s="95" t="s">
        <v>521</v>
      </c>
      <c r="F54" s="85">
        <v>43832</v>
      </c>
      <c r="G54" s="84">
        <v>365</v>
      </c>
      <c r="H54" s="84" t="s">
        <v>415</v>
      </c>
      <c r="I54" s="86">
        <v>63477781</v>
      </c>
      <c r="J54" s="87">
        <v>63477781</v>
      </c>
      <c r="K54" s="84" t="s">
        <v>425</v>
      </c>
      <c r="L54" s="84" t="s">
        <v>426</v>
      </c>
      <c r="M54" s="84" t="s">
        <v>517</v>
      </c>
      <c r="N54" s="88">
        <v>52</v>
      </c>
      <c r="O54" s="88">
        <v>155</v>
      </c>
      <c r="P54" s="88" t="s">
        <v>521</v>
      </c>
      <c r="Q54" s="84" t="s">
        <v>522</v>
      </c>
    </row>
    <row r="55" spans="1:17" ht="66">
      <c r="A55" s="84" t="s">
        <v>411</v>
      </c>
      <c r="B55" s="84" t="s">
        <v>412</v>
      </c>
      <c r="C55" s="84" t="s">
        <v>505</v>
      </c>
      <c r="D55" s="84">
        <v>81112218</v>
      </c>
      <c r="E55" s="95" t="s">
        <v>523</v>
      </c>
      <c r="F55" s="85">
        <v>44013</v>
      </c>
      <c r="G55" s="84">
        <v>365</v>
      </c>
      <c r="H55" s="84" t="s">
        <v>415</v>
      </c>
      <c r="I55" s="86">
        <v>18987513</v>
      </c>
      <c r="J55" s="87">
        <v>18987513</v>
      </c>
      <c r="K55" s="84" t="s">
        <v>425</v>
      </c>
      <c r="L55" s="84" t="s">
        <v>426</v>
      </c>
      <c r="M55" s="84" t="s">
        <v>507</v>
      </c>
      <c r="N55" s="88">
        <v>52</v>
      </c>
      <c r="O55" s="88">
        <v>155</v>
      </c>
      <c r="P55" s="88" t="s">
        <v>523</v>
      </c>
      <c r="Q55" s="84"/>
    </row>
    <row r="56" spans="1:17" ht="66">
      <c r="A56" s="84" t="s">
        <v>411</v>
      </c>
      <c r="B56" s="84" t="s">
        <v>412</v>
      </c>
      <c r="C56" s="84" t="s">
        <v>505</v>
      </c>
      <c r="D56" s="84">
        <v>81112218</v>
      </c>
      <c r="E56" s="95" t="s">
        <v>524</v>
      </c>
      <c r="F56" s="85">
        <v>43864</v>
      </c>
      <c r="G56" s="84">
        <v>365</v>
      </c>
      <c r="H56" s="84" t="s">
        <v>415</v>
      </c>
      <c r="I56" s="86">
        <v>32007709</v>
      </c>
      <c r="J56" s="87">
        <v>32007709</v>
      </c>
      <c r="K56" s="84" t="s">
        <v>425</v>
      </c>
      <c r="L56" s="84" t="s">
        <v>426</v>
      </c>
      <c r="M56" s="84" t="s">
        <v>512</v>
      </c>
      <c r="N56" s="88">
        <v>52</v>
      </c>
      <c r="O56" s="88">
        <v>155</v>
      </c>
      <c r="P56" s="88" t="s">
        <v>524</v>
      </c>
      <c r="Q56" s="84" t="s">
        <v>522</v>
      </c>
    </row>
    <row r="57" spans="1:17" ht="66">
      <c r="A57" s="84" t="s">
        <v>411</v>
      </c>
      <c r="B57" s="84" t="s">
        <v>412</v>
      </c>
      <c r="C57" s="84" t="s">
        <v>505</v>
      </c>
      <c r="D57" s="84">
        <v>81112218</v>
      </c>
      <c r="E57" s="95" t="s">
        <v>525</v>
      </c>
      <c r="F57" s="85">
        <v>44046</v>
      </c>
      <c r="G57" s="84">
        <v>365</v>
      </c>
      <c r="H57" s="84" t="s">
        <v>415</v>
      </c>
      <c r="I57" s="86">
        <v>49175437</v>
      </c>
      <c r="J57" s="87">
        <v>49175437</v>
      </c>
      <c r="K57" s="84" t="s">
        <v>425</v>
      </c>
      <c r="L57" s="84" t="s">
        <v>426</v>
      </c>
      <c r="M57" s="84" t="s">
        <v>517</v>
      </c>
      <c r="N57" s="88">
        <v>52</v>
      </c>
      <c r="O57" s="88">
        <v>155</v>
      </c>
      <c r="P57" s="88" t="s">
        <v>525</v>
      </c>
      <c r="Q57" s="84"/>
    </row>
    <row r="58" spans="1:17" ht="66">
      <c r="A58" s="84" t="s">
        <v>411</v>
      </c>
      <c r="B58" s="84" t="s">
        <v>412</v>
      </c>
      <c r="C58" s="84" t="s">
        <v>505</v>
      </c>
      <c r="D58" s="84">
        <v>81112218</v>
      </c>
      <c r="E58" s="95" t="s">
        <v>526</v>
      </c>
      <c r="F58" s="85">
        <v>44046</v>
      </c>
      <c r="G58" s="84">
        <v>365</v>
      </c>
      <c r="H58" s="84" t="s">
        <v>415</v>
      </c>
      <c r="I58" s="86">
        <v>67000605</v>
      </c>
      <c r="J58" s="87">
        <v>67000605</v>
      </c>
      <c r="K58" s="84" t="s">
        <v>425</v>
      </c>
      <c r="L58" s="84" t="s">
        <v>426</v>
      </c>
      <c r="M58" s="84" t="s">
        <v>527</v>
      </c>
      <c r="N58" s="88">
        <v>52</v>
      </c>
      <c r="O58" s="88">
        <v>155</v>
      </c>
      <c r="P58" s="88" t="s">
        <v>526</v>
      </c>
      <c r="Q58" s="84"/>
    </row>
    <row r="59" spans="1:17" ht="66">
      <c r="A59" s="84" t="s">
        <v>411</v>
      </c>
      <c r="B59" s="84" t="s">
        <v>412</v>
      </c>
      <c r="C59" s="84" t="s">
        <v>505</v>
      </c>
      <c r="D59" s="84">
        <v>81112218</v>
      </c>
      <c r="E59" s="95" t="s">
        <v>528</v>
      </c>
      <c r="F59" s="85">
        <v>44079</v>
      </c>
      <c r="G59" s="84">
        <v>365</v>
      </c>
      <c r="H59" s="84" t="s">
        <v>415</v>
      </c>
      <c r="I59" s="86">
        <v>240861840</v>
      </c>
      <c r="J59" s="87">
        <v>240861840</v>
      </c>
      <c r="K59" s="84" t="s">
        <v>425</v>
      </c>
      <c r="L59" s="84" t="s">
        <v>426</v>
      </c>
      <c r="M59" s="84" t="s">
        <v>512</v>
      </c>
      <c r="N59" s="88">
        <v>52</v>
      </c>
      <c r="O59" s="88">
        <v>155</v>
      </c>
      <c r="P59" s="88" t="s">
        <v>528</v>
      </c>
      <c r="Q59" s="84"/>
    </row>
    <row r="60" spans="1:17" ht="66">
      <c r="A60" s="84" t="s">
        <v>411</v>
      </c>
      <c r="B60" s="84" t="s">
        <v>412</v>
      </c>
      <c r="C60" s="84" t="s">
        <v>505</v>
      </c>
      <c r="D60" s="84">
        <v>81112218</v>
      </c>
      <c r="E60" s="95" t="s">
        <v>529</v>
      </c>
      <c r="F60" s="85">
        <v>43885</v>
      </c>
      <c r="G60" s="84">
        <v>365</v>
      </c>
      <c r="H60" s="84" t="s">
        <v>415</v>
      </c>
      <c r="I60" s="86">
        <v>156730376</v>
      </c>
      <c r="J60" s="87">
        <v>156730376</v>
      </c>
      <c r="K60" s="84" t="s">
        <v>416</v>
      </c>
      <c r="L60" s="84" t="s">
        <v>417</v>
      </c>
      <c r="M60" s="84" t="s">
        <v>527</v>
      </c>
      <c r="N60" s="88">
        <v>52</v>
      </c>
      <c r="O60" s="88">
        <v>155</v>
      </c>
      <c r="P60" s="88" t="s">
        <v>529</v>
      </c>
      <c r="Q60" s="84"/>
    </row>
    <row r="61" spans="1:17" ht="66">
      <c r="A61" s="84" t="s">
        <v>411</v>
      </c>
      <c r="B61" s="84" t="s">
        <v>412</v>
      </c>
      <c r="C61" s="84" t="s">
        <v>505</v>
      </c>
      <c r="D61" s="84">
        <v>81112218</v>
      </c>
      <c r="E61" s="95" t="s">
        <v>530</v>
      </c>
      <c r="F61" s="85">
        <v>43998</v>
      </c>
      <c r="G61" s="84">
        <v>365</v>
      </c>
      <c r="H61" s="96" t="s">
        <v>415</v>
      </c>
      <c r="I61" s="86">
        <v>8378404</v>
      </c>
      <c r="J61" s="87">
        <v>8378404</v>
      </c>
      <c r="K61" s="84" t="s">
        <v>416</v>
      </c>
      <c r="L61" s="84" t="s">
        <v>417</v>
      </c>
      <c r="M61" s="84" t="s">
        <v>517</v>
      </c>
      <c r="N61" s="88">
        <v>52</v>
      </c>
      <c r="O61" s="88">
        <v>155</v>
      </c>
      <c r="P61" s="88" t="s">
        <v>531</v>
      </c>
      <c r="Q61" s="84"/>
    </row>
    <row r="62" spans="1:17" ht="49.5">
      <c r="A62" s="84" t="s">
        <v>411</v>
      </c>
      <c r="B62" s="84" t="s">
        <v>412</v>
      </c>
      <c r="C62" s="84" t="s">
        <v>532</v>
      </c>
      <c r="D62" s="84">
        <v>81112500</v>
      </c>
      <c r="E62" s="97" t="s">
        <v>533</v>
      </c>
      <c r="F62" s="85">
        <v>44105</v>
      </c>
      <c r="G62" s="84">
        <v>365</v>
      </c>
      <c r="H62" s="84" t="s">
        <v>415</v>
      </c>
      <c r="I62" s="86">
        <v>14573000</v>
      </c>
      <c r="J62" s="87">
        <v>17341870</v>
      </c>
      <c r="K62" s="84" t="s">
        <v>425</v>
      </c>
      <c r="L62" s="84" t="s">
        <v>426</v>
      </c>
      <c r="M62" s="91" t="s">
        <v>534</v>
      </c>
      <c r="N62" s="88">
        <v>94</v>
      </c>
      <c r="O62" s="88">
        <v>153</v>
      </c>
      <c r="P62" s="88" t="s">
        <v>533</v>
      </c>
      <c r="Q62" s="84"/>
    </row>
    <row r="63" spans="1:17" ht="49.5">
      <c r="A63" s="84" t="s">
        <v>411</v>
      </c>
      <c r="B63" s="84" t="s">
        <v>412</v>
      </c>
      <c r="C63" s="84" t="s">
        <v>535</v>
      </c>
      <c r="D63" s="84">
        <v>81111500</v>
      </c>
      <c r="E63" s="84" t="s">
        <v>536</v>
      </c>
      <c r="F63" s="85">
        <v>43864</v>
      </c>
      <c r="G63" s="84">
        <v>365</v>
      </c>
      <c r="H63" s="84" t="s">
        <v>448</v>
      </c>
      <c r="I63" s="86">
        <v>212592000</v>
      </c>
      <c r="J63" s="87">
        <v>252984480</v>
      </c>
      <c r="K63" s="84" t="s">
        <v>425</v>
      </c>
      <c r="L63" s="84" t="s">
        <v>426</v>
      </c>
      <c r="M63" s="84" t="s">
        <v>537</v>
      </c>
      <c r="N63" s="88">
        <v>43</v>
      </c>
      <c r="O63" s="88">
        <v>75</v>
      </c>
      <c r="P63" s="88" t="s">
        <v>536</v>
      </c>
      <c r="Q63" s="84"/>
    </row>
    <row r="64" spans="1:17" ht="66">
      <c r="A64" s="84" t="s">
        <v>411</v>
      </c>
      <c r="B64" s="84" t="s">
        <v>412</v>
      </c>
      <c r="C64" s="84" t="s">
        <v>505</v>
      </c>
      <c r="D64" s="84">
        <v>81111600</v>
      </c>
      <c r="E64" s="84" t="s">
        <v>538</v>
      </c>
      <c r="F64" s="85">
        <v>44136</v>
      </c>
      <c r="G64" s="84">
        <v>365</v>
      </c>
      <c r="H64" s="84" t="s">
        <v>415</v>
      </c>
      <c r="I64" s="86">
        <v>60000000</v>
      </c>
      <c r="J64" s="87">
        <v>71400000</v>
      </c>
      <c r="K64" s="84" t="s">
        <v>425</v>
      </c>
      <c r="L64" s="84" t="s">
        <v>426</v>
      </c>
      <c r="M64" s="84" t="s">
        <v>534</v>
      </c>
      <c r="N64" s="88">
        <v>52</v>
      </c>
      <c r="O64" s="88">
        <v>155</v>
      </c>
      <c r="P64" s="88" t="s">
        <v>539</v>
      </c>
      <c r="Q64" s="84"/>
    </row>
    <row r="65" spans="1:17" ht="49.5">
      <c r="A65" s="91" t="s">
        <v>411</v>
      </c>
      <c r="B65" s="91" t="s">
        <v>412</v>
      </c>
      <c r="C65" s="91" t="s">
        <v>532</v>
      </c>
      <c r="D65" s="84">
        <v>81112218</v>
      </c>
      <c r="E65" s="91" t="s">
        <v>540</v>
      </c>
      <c r="F65" s="92">
        <v>43831</v>
      </c>
      <c r="G65" s="91">
        <v>365</v>
      </c>
      <c r="H65" s="91" t="s">
        <v>415</v>
      </c>
      <c r="I65" s="93">
        <v>34788882</v>
      </c>
      <c r="J65" s="94">
        <v>41398769.579999998</v>
      </c>
      <c r="K65" s="91" t="s">
        <v>425</v>
      </c>
      <c r="L65" s="84" t="s">
        <v>426</v>
      </c>
      <c r="M65" s="91" t="s">
        <v>541</v>
      </c>
      <c r="N65" s="88">
        <v>52</v>
      </c>
      <c r="O65" s="88">
        <v>155</v>
      </c>
      <c r="P65" s="88" t="s">
        <v>539</v>
      </c>
      <c r="Q65" s="91"/>
    </row>
    <row r="66" spans="1:17" ht="33">
      <c r="A66" s="84" t="s">
        <v>411</v>
      </c>
      <c r="B66" s="84" t="s">
        <v>542</v>
      </c>
      <c r="C66" s="84" t="s">
        <v>543</v>
      </c>
      <c r="D66" s="84">
        <v>90150000</v>
      </c>
      <c r="E66" s="84" t="s">
        <v>544</v>
      </c>
      <c r="F66" s="85">
        <v>43845</v>
      </c>
      <c r="G66" s="84">
        <v>360</v>
      </c>
      <c r="H66" s="84" t="s">
        <v>415</v>
      </c>
      <c r="I66" s="86">
        <v>16922316</v>
      </c>
      <c r="J66" s="87">
        <v>20137556.039999999</v>
      </c>
      <c r="K66" s="84" t="s">
        <v>425</v>
      </c>
      <c r="L66" s="84" t="s">
        <v>426</v>
      </c>
      <c r="M66" s="84" t="s">
        <v>545</v>
      </c>
      <c r="N66" s="88">
        <v>26</v>
      </c>
      <c r="O66" s="88">
        <v>49</v>
      </c>
      <c r="P66" s="88" t="s">
        <v>546</v>
      </c>
      <c r="Q66" s="84" t="s">
        <v>547</v>
      </c>
    </row>
    <row r="67" spans="1:17" ht="49.5">
      <c r="A67" s="84" t="s">
        <v>411</v>
      </c>
      <c r="B67" s="84" t="s">
        <v>542</v>
      </c>
      <c r="C67" s="84" t="s">
        <v>543</v>
      </c>
      <c r="D67" s="84">
        <v>93141808</v>
      </c>
      <c r="E67" s="84" t="s">
        <v>548</v>
      </c>
      <c r="F67" s="85">
        <v>43836</v>
      </c>
      <c r="G67" s="84">
        <v>360</v>
      </c>
      <c r="H67" s="84" t="s">
        <v>415</v>
      </c>
      <c r="I67" s="86">
        <v>15000000</v>
      </c>
      <c r="J67" s="87">
        <v>15000000</v>
      </c>
      <c r="K67" s="84" t="s">
        <v>425</v>
      </c>
      <c r="L67" s="84" t="s">
        <v>426</v>
      </c>
      <c r="M67" s="84" t="s">
        <v>545</v>
      </c>
      <c r="N67" s="88">
        <v>26</v>
      </c>
      <c r="O67" s="88">
        <v>49</v>
      </c>
      <c r="P67" s="88" t="s">
        <v>549</v>
      </c>
      <c r="Q67" s="84" t="s">
        <v>550</v>
      </c>
    </row>
    <row r="68" spans="1:17" ht="66">
      <c r="A68" s="84" t="s">
        <v>411</v>
      </c>
      <c r="B68" s="84" t="s">
        <v>542</v>
      </c>
      <c r="C68" s="84" t="s">
        <v>543</v>
      </c>
      <c r="D68" s="84">
        <v>93141808</v>
      </c>
      <c r="E68" s="84" t="s">
        <v>548</v>
      </c>
      <c r="F68" s="85">
        <v>43862</v>
      </c>
      <c r="G68" s="84">
        <v>360</v>
      </c>
      <c r="H68" s="84" t="s">
        <v>415</v>
      </c>
      <c r="I68" s="98">
        <v>14446683</v>
      </c>
      <c r="J68" s="87">
        <v>17191552.77</v>
      </c>
      <c r="K68" s="84" t="s">
        <v>425</v>
      </c>
      <c r="L68" s="84" t="s">
        <v>426</v>
      </c>
      <c r="M68" s="84" t="s">
        <v>545</v>
      </c>
      <c r="N68" s="88">
        <v>26</v>
      </c>
      <c r="O68" s="88">
        <v>49</v>
      </c>
      <c r="P68" s="88" t="s">
        <v>549</v>
      </c>
      <c r="Q68" s="84" t="s">
        <v>551</v>
      </c>
    </row>
    <row r="69" spans="1:17" ht="66">
      <c r="A69" s="84" t="s">
        <v>411</v>
      </c>
      <c r="B69" s="84" t="s">
        <v>542</v>
      </c>
      <c r="C69" s="84" t="s">
        <v>543</v>
      </c>
      <c r="D69" s="84">
        <v>80121706</v>
      </c>
      <c r="E69" s="84" t="s">
        <v>552</v>
      </c>
      <c r="F69" s="85">
        <v>43845</v>
      </c>
      <c r="G69" s="84">
        <v>360</v>
      </c>
      <c r="H69" s="84" t="s">
        <v>415</v>
      </c>
      <c r="I69" s="86">
        <v>40000000</v>
      </c>
      <c r="J69" s="87">
        <v>47600000</v>
      </c>
      <c r="K69" s="84" t="s">
        <v>425</v>
      </c>
      <c r="L69" s="84" t="s">
        <v>426</v>
      </c>
      <c r="M69" s="84" t="s">
        <v>553</v>
      </c>
      <c r="N69" s="88">
        <v>43</v>
      </c>
      <c r="O69" s="88">
        <v>75</v>
      </c>
      <c r="P69" s="88" t="s">
        <v>554</v>
      </c>
      <c r="Q69" s="84"/>
    </row>
    <row r="70" spans="1:17" ht="66">
      <c r="A70" s="84" t="s">
        <v>411</v>
      </c>
      <c r="B70" s="84" t="s">
        <v>542</v>
      </c>
      <c r="C70" s="84" t="s">
        <v>543</v>
      </c>
      <c r="D70" s="84">
        <v>80100000</v>
      </c>
      <c r="E70" s="84" t="s">
        <v>555</v>
      </c>
      <c r="F70" s="85">
        <v>44105</v>
      </c>
      <c r="G70" s="84">
        <v>60</v>
      </c>
      <c r="H70" s="84" t="s">
        <v>415</v>
      </c>
      <c r="I70" s="86">
        <v>5000000</v>
      </c>
      <c r="J70" s="87">
        <v>5950000</v>
      </c>
      <c r="K70" s="84" t="s">
        <v>425</v>
      </c>
      <c r="L70" s="84" t="s">
        <v>426</v>
      </c>
      <c r="M70" s="84" t="s">
        <v>553</v>
      </c>
      <c r="N70" s="88">
        <v>43</v>
      </c>
      <c r="O70" s="88">
        <v>75</v>
      </c>
      <c r="P70" s="88" t="s">
        <v>554</v>
      </c>
      <c r="Q70" s="84"/>
    </row>
    <row r="71" spans="1:17" ht="66">
      <c r="A71" s="84" t="s">
        <v>411</v>
      </c>
      <c r="B71" s="84" t="s">
        <v>542</v>
      </c>
      <c r="C71" s="84" t="s">
        <v>543</v>
      </c>
      <c r="D71" s="84">
        <v>80100000</v>
      </c>
      <c r="E71" s="84" t="s">
        <v>556</v>
      </c>
      <c r="F71" s="85">
        <v>43864</v>
      </c>
      <c r="G71" s="84">
        <v>60</v>
      </c>
      <c r="H71" s="84" t="s">
        <v>415</v>
      </c>
      <c r="I71" s="86">
        <v>15000000</v>
      </c>
      <c r="J71" s="87">
        <v>17850000</v>
      </c>
      <c r="K71" s="84" t="s">
        <v>425</v>
      </c>
      <c r="L71" s="84" t="s">
        <v>426</v>
      </c>
      <c r="M71" s="84" t="s">
        <v>553</v>
      </c>
      <c r="N71" s="88">
        <v>43</v>
      </c>
      <c r="O71" s="88">
        <v>75</v>
      </c>
      <c r="P71" s="88" t="s">
        <v>554</v>
      </c>
      <c r="Q71" s="84"/>
    </row>
    <row r="72" spans="1:17" ht="66">
      <c r="A72" s="84" t="s">
        <v>411</v>
      </c>
      <c r="B72" s="84" t="s">
        <v>542</v>
      </c>
      <c r="C72" s="84" t="s">
        <v>543</v>
      </c>
      <c r="D72" s="84">
        <v>80100000</v>
      </c>
      <c r="E72" s="84" t="s">
        <v>557</v>
      </c>
      <c r="F72" s="85">
        <v>43864</v>
      </c>
      <c r="G72" s="84">
        <v>360</v>
      </c>
      <c r="H72" s="84" t="s">
        <v>415</v>
      </c>
      <c r="I72" s="86">
        <v>10000000</v>
      </c>
      <c r="J72" s="87">
        <v>11900000</v>
      </c>
      <c r="K72" s="84" t="s">
        <v>425</v>
      </c>
      <c r="L72" s="84" t="s">
        <v>426</v>
      </c>
      <c r="M72" s="84" t="s">
        <v>553</v>
      </c>
      <c r="N72" s="88">
        <v>43</v>
      </c>
      <c r="O72" s="88">
        <v>75</v>
      </c>
      <c r="P72" s="88" t="s">
        <v>554</v>
      </c>
      <c r="Q72" s="84"/>
    </row>
    <row r="73" spans="1:17" ht="148.5">
      <c r="A73" s="84" t="s">
        <v>411</v>
      </c>
      <c r="B73" s="84" t="s">
        <v>542</v>
      </c>
      <c r="C73" s="84" t="s">
        <v>558</v>
      </c>
      <c r="D73" s="84">
        <v>80111702</v>
      </c>
      <c r="E73" s="84" t="s">
        <v>559</v>
      </c>
      <c r="F73" s="85">
        <v>43831</v>
      </c>
      <c r="G73" s="84"/>
      <c r="H73" s="84" t="s">
        <v>448</v>
      </c>
      <c r="I73" s="86">
        <v>42016808</v>
      </c>
      <c r="J73" s="87">
        <v>50000001.520000003</v>
      </c>
      <c r="K73" s="84" t="s">
        <v>416</v>
      </c>
      <c r="L73" s="84" t="s">
        <v>560</v>
      </c>
      <c r="M73" s="84" t="s">
        <v>561</v>
      </c>
      <c r="N73" s="88">
        <v>29</v>
      </c>
      <c r="O73" s="88">
        <v>56</v>
      </c>
      <c r="P73" s="88" t="s">
        <v>562</v>
      </c>
      <c r="Q73" s="84"/>
    </row>
    <row r="74" spans="1:17" ht="82.5">
      <c r="A74" s="84" t="s">
        <v>411</v>
      </c>
      <c r="B74" s="84" t="s">
        <v>542</v>
      </c>
      <c r="C74" s="84" t="s">
        <v>558</v>
      </c>
      <c r="D74" s="84">
        <v>80111701</v>
      </c>
      <c r="E74" s="84" t="s">
        <v>563</v>
      </c>
      <c r="F74" s="85">
        <v>43831</v>
      </c>
      <c r="G74" s="84">
        <v>365</v>
      </c>
      <c r="H74" s="84" t="s">
        <v>415</v>
      </c>
      <c r="I74" s="86">
        <v>52632000</v>
      </c>
      <c r="J74" s="87">
        <v>52632000</v>
      </c>
      <c r="K74" s="84" t="s">
        <v>425</v>
      </c>
      <c r="L74" s="84" t="s">
        <v>426</v>
      </c>
      <c r="M74" s="84" t="s">
        <v>561</v>
      </c>
      <c r="N74" s="88">
        <v>29</v>
      </c>
      <c r="O74" s="88">
        <v>56</v>
      </c>
      <c r="P74" s="88" t="s">
        <v>562</v>
      </c>
      <c r="Q74" s="84"/>
    </row>
    <row r="75" spans="1:17" ht="82.5">
      <c r="A75" s="84" t="s">
        <v>411</v>
      </c>
      <c r="B75" s="84" t="s">
        <v>542</v>
      </c>
      <c r="C75" s="84" t="s">
        <v>558</v>
      </c>
      <c r="D75" s="84">
        <v>80111701</v>
      </c>
      <c r="E75" s="84" t="s">
        <v>564</v>
      </c>
      <c r="F75" s="85">
        <v>44121</v>
      </c>
      <c r="G75" s="84">
        <v>365</v>
      </c>
      <c r="H75" s="84" t="s">
        <v>415</v>
      </c>
      <c r="I75" s="86">
        <v>8500000</v>
      </c>
      <c r="J75" s="87">
        <v>10115000</v>
      </c>
      <c r="K75" s="84" t="s">
        <v>425</v>
      </c>
      <c r="L75" s="84" t="s">
        <v>426</v>
      </c>
      <c r="M75" s="84" t="s">
        <v>561</v>
      </c>
      <c r="N75" s="88">
        <v>29</v>
      </c>
      <c r="O75" s="88">
        <v>56</v>
      </c>
      <c r="P75" s="88" t="s">
        <v>562</v>
      </c>
      <c r="Q75" s="84" t="s">
        <v>565</v>
      </c>
    </row>
    <row r="76" spans="1:17" ht="82.5">
      <c r="A76" s="84" t="s">
        <v>411</v>
      </c>
      <c r="B76" s="84" t="s">
        <v>542</v>
      </c>
      <c r="C76" s="84" t="s">
        <v>558</v>
      </c>
      <c r="D76" s="88">
        <v>80141611</v>
      </c>
      <c r="E76" s="84" t="s">
        <v>566</v>
      </c>
      <c r="F76" s="85">
        <v>43831</v>
      </c>
      <c r="G76" s="84">
        <v>90</v>
      </c>
      <c r="H76" s="84" t="s">
        <v>415</v>
      </c>
      <c r="I76" s="86">
        <v>5000000</v>
      </c>
      <c r="J76" s="87">
        <v>5950000</v>
      </c>
      <c r="K76" s="84" t="s">
        <v>425</v>
      </c>
      <c r="L76" s="84" t="s">
        <v>426</v>
      </c>
      <c r="M76" s="84" t="s">
        <v>561</v>
      </c>
      <c r="N76" s="88">
        <v>29</v>
      </c>
      <c r="O76" s="88">
        <v>56</v>
      </c>
      <c r="P76" s="88" t="s">
        <v>562</v>
      </c>
      <c r="Q76" s="84"/>
    </row>
    <row r="77" spans="1:17" ht="82.5">
      <c r="A77" s="84" t="s">
        <v>411</v>
      </c>
      <c r="B77" s="84" t="s">
        <v>542</v>
      </c>
      <c r="C77" s="84" t="s">
        <v>558</v>
      </c>
      <c r="D77" s="88">
        <v>80111501</v>
      </c>
      <c r="E77" s="84" t="s">
        <v>567</v>
      </c>
      <c r="F77" s="85">
        <v>43969</v>
      </c>
      <c r="G77" s="84">
        <v>365</v>
      </c>
      <c r="H77" s="84" t="s">
        <v>448</v>
      </c>
      <c r="I77" s="86">
        <v>41280000</v>
      </c>
      <c r="J77" s="87">
        <v>49123200</v>
      </c>
      <c r="K77" s="84" t="s">
        <v>425</v>
      </c>
      <c r="L77" s="84" t="s">
        <v>426</v>
      </c>
      <c r="M77" s="84" t="s">
        <v>561</v>
      </c>
      <c r="N77" s="88">
        <v>29</v>
      </c>
      <c r="O77" s="88">
        <v>56</v>
      </c>
      <c r="P77" s="88" t="s">
        <v>562</v>
      </c>
      <c r="Q77" s="84" t="s">
        <v>568</v>
      </c>
    </row>
    <row r="78" spans="1:17" ht="132">
      <c r="A78" s="84" t="s">
        <v>411</v>
      </c>
      <c r="B78" s="84" t="s">
        <v>542</v>
      </c>
      <c r="C78" s="84" t="s">
        <v>558</v>
      </c>
      <c r="D78" s="84">
        <v>80111504</v>
      </c>
      <c r="E78" s="84" t="s">
        <v>569</v>
      </c>
      <c r="F78" s="85">
        <v>43831</v>
      </c>
      <c r="G78" s="84"/>
      <c r="H78" s="84" t="s">
        <v>415</v>
      </c>
      <c r="I78" s="86">
        <v>113520000</v>
      </c>
      <c r="J78" s="87">
        <v>135088800</v>
      </c>
      <c r="K78" s="84" t="s">
        <v>425</v>
      </c>
      <c r="L78" s="84" t="s">
        <v>426</v>
      </c>
      <c r="M78" s="84" t="s">
        <v>561</v>
      </c>
      <c r="N78" s="88">
        <v>28</v>
      </c>
      <c r="O78" s="88">
        <v>55</v>
      </c>
      <c r="P78" s="88" t="s">
        <v>570</v>
      </c>
      <c r="Q78" s="84" t="s">
        <v>571</v>
      </c>
    </row>
    <row r="79" spans="1:17" ht="82.5">
      <c r="A79" s="84" t="s">
        <v>411</v>
      </c>
      <c r="B79" s="84" t="s">
        <v>542</v>
      </c>
      <c r="C79" s="84" t="s">
        <v>558</v>
      </c>
      <c r="D79" s="84">
        <v>80111504</v>
      </c>
      <c r="E79" s="84" t="s">
        <v>572</v>
      </c>
      <c r="F79" s="85">
        <v>43831</v>
      </c>
      <c r="G79" s="84">
        <v>365</v>
      </c>
      <c r="H79" s="84" t="s">
        <v>448</v>
      </c>
      <c r="I79" s="86">
        <v>300000000</v>
      </c>
      <c r="J79" s="87">
        <v>300000000</v>
      </c>
      <c r="K79" s="84" t="s">
        <v>425</v>
      </c>
      <c r="L79" s="84" t="s">
        <v>426</v>
      </c>
      <c r="M79" s="84" t="s">
        <v>561</v>
      </c>
      <c r="N79" s="88">
        <v>28</v>
      </c>
      <c r="O79" s="88">
        <v>54</v>
      </c>
      <c r="P79" s="88" t="s">
        <v>573</v>
      </c>
      <c r="Q79" s="84"/>
    </row>
    <row r="80" spans="1:17" ht="49.5">
      <c r="A80" s="84" t="s">
        <v>411</v>
      </c>
      <c r="B80" s="84" t="s">
        <v>542</v>
      </c>
      <c r="C80" s="84" t="s">
        <v>558</v>
      </c>
      <c r="D80" s="84">
        <v>80111504</v>
      </c>
      <c r="E80" s="84" t="s">
        <v>574</v>
      </c>
      <c r="F80" s="85">
        <v>43952</v>
      </c>
      <c r="G80" s="84">
        <v>180</v>
      </c>
      <c r="H80" s="84" t="s">
        <v>448</v>
      </c>
      <c r="I80" s="86">
        <v>100000000</v>
      </c>
      <c r="J80" s="87">
        <v>119000000</v>
      </c>
      <c r="K80" s="84" t="s">
        <v>425</v>
      </c>
      <c r="L80" s="84" t="s">
        <v>426</v>
      </c>
      <c r="M80" s="84" t="s">
        <v>561</v>
      </c>
      <c r="N80" s="88">
        <v>28</v>
      </c>
      <c r="O80" s="88">
        <v>54</v>
      </c>
      <c r="P80" s="88" t="s">
        <v>573</v>
      </c>
      <c r="Q80" s="84"/>
    </row>
    <row r="81" spans="1:17" ht="49.5">
      <c r="A81" s="84" t="s">
        <v>411</v>
      </c>
      <c r="B81" s="84" t="s">
        <v>542</v>
      </c>
      <c r="C81" s="84" t="s">
        <v>558</v>
      </c>
      <c r="D81" s="84">
        <v>86115000</v>
      </c>
      <c r="E81" s="84" t="s">
        <v>575</v>
      </c>
      <c r="F81" s="85">
        <v>43845</v>
      </c>
      <c r="G81" s="84">
        <v>90</v>
      </c>
      <c r="H81" s="84" t="s">
        <v>415</v>
      </c>
      <c r="I81" s="86">
        <v>22000000</v>
      </c>
      <c r="J81" s="87">
        <v>26180000</v>
      </c>
      <c r="K81" s="84" t="s">
        <v>425</v>
      </c>
      <c r="L81" s="84" t="s">
        <v>426</v>
      </c>
      <c r="M81" s="84" t="s">
        <v>561</v>
      </c>
      <c r="N81" s="88">
        <v>28</v>
      </c>
      <c r="O81" s="88">
        <v>54</v>
      </c>
      <c r="P81" s="88" t="s">
        <v>573</v>
      </c>
      <c r="Q81" s="84"/>
    </row>
    <row r="82" spans="1:17" ht="49.5">
      <c r="A82" s="84" t="s">
        <v>411</v>
      </c>
      <c r="B82" s="84" t="s">
        <v>542</v>
      </c>
      <c r="C82" s="84" t="s">
        <v>558</v>
      </c>
      <c r="D82" s="84">
        <v>80111504</v>
      </c>
      <c r="E82" s="84" t="s">
        <v>576</v>
      </c>
      <c r="F82" s="85">
        <v>43831</v>
      </c>
      <c r="G82" s="84">
        <v>365</v>
      </c>
      <c r="H82" s="84" t="s">
        <v>415</v>
      </c>
      <c r="I82" s="86">
        <v>30000000</v>
      </c>
      <c r="J82" s="87">
        <v>35700000</v>
      </c>
      <c r="K82" s="84" t="s">
        <v>425</v>
      </c>
      <c r="L82" s="84" t="s">
        <v>426</v>
      </c>
      <c r="M82" s="84" t="s">
        <v>561</v>
      </c>
      <c r="N82" s="88">
        <v>28</v>
      </c>
      <c r="O82" s="88">
        <v>54</v>
      </c>
      <c r="P82" s="88" t="s">
        <v>573</v>
      </c>
      <c r="Q82" s="84"/>
    </row>
    <row r="83" spans="1:17" ht="66">
      <c r="A83" s="84" t="s">
        <v>411</v>
      </c>
      <c r="B83" s="84" t="s">
        <v>542</v>
      </c>
      <c r="C83" s="84" t="s">
        <v>558</v>
      </c>
      <c r="D83" s="84">
        <v>80111504</v>
      </c>
      <c r="E83" s="84" t="s">
        <v>577</v>
      </c>
      <c r="F83" s="85">
        <v>43831</v>
      </c>
      <c r="G83" s="84">
        <v>365</v>
      </c>
      <c r="H83" s="84" t="s">
        <v>415</v>
      </c>
      <c r="I83" s="86">
        <v>22000000</v>
      </c>
      <c r="J83" s="87">
        <v>26180000</v>
      </c>
      <c r="K83" s="84" t="s">
        <v>425</v>
      </c>
      <c r="L83" s="84" t="s">
        <v>426</v>
      </c>
      <c r="M83" s="84" t="s">
        <v>561</v>
      </c>
      <c r="N83" s="88">
        <v>28</v>
      </c>
      <c r="O83" s="88">
        <v>54</v>
      </c>
      <c r="P83" s="88" t="s">
        <v>573</v>
      </c>
      <c r="Q83" s="84"/>
    </row>
    <row r="84" spans="1:17" ht="49.5">
      <c r="A84" s="84" t="s">
        <v>411</v>
      </c>
      <c r="B84" s="84" t="s">
        <v>542</v>
      </c>
      <c r="C84" s="84" t="s">
        <v>558</v>
      </c>
      <c r="D84" s="84">
        <v>80111504</v>
      </c>
      <c r="E84" s="84" t="s">
        <v>578</v>
      </c>
      <c r="F84" s="85">
        <v>43833</v>
      </c>
      <c r="G84" s="84">
        <v>120</v>
      </c>
      <c r="H84" s="84" t="s">
        <v>415</v>
      </c>
      <c r="I84" s="86">
        <v>22000000</v>
      </c>
      <c r="J84" s="87">
        <v>26180000</v>
      </c>
      <c r="K84" s="84" t="s">
        <v>425</v>
      </c>
      <c r="L84" s="84" t="s">
        <v>426</v>
      </c>
      <c r="M84" s="84" t="s">
        <v>561</v>
      </c>
      <c r="N84" s="88">
        <v>28</v>
      </c>
      <c r="O84" s="88">
        <v>54</v>
      </c>
      <c r="P84" s="88" t="s">
        <v>573</v>
      </c>
      <c r="Q84" s="84"/>
    </row>
    <row r="85" spans="1:17" ht="66">
      <c r="A85" s="84" t="s">
        <v>411</v>
      </c>
      <c r="B85" s="84" t="s">
        <v>542</v>
      </c>
      <c r="C85" s="84" t="s">
        <v>558</v>
      </c>
      <c r="D85" s="84">
        <v>80111505</v>
      </c>
      <c r="E85" s="84" t="s">
        <v>579</v>
      </c>
      <c r="F85" s="85">
        <v>43845</v>
      </c>
      <c r="G85" s="84">
        <v>345</v>
      </c>
      <c r="H85" s="84" t="s">
        <v>441</v>
      </c>
      <c r="I85" s="86">
        <v>106000000</v>
      </c>
      <c r="J85" s="87">
        <v>126140000</v>
      </c>
      <c r="K85" s="84" t="s">
        <v>425</v>
      </c>
      <c r="L85" s="84" t="s">
        <v>426</v>
      </c>
      <c r="M85" s="84" t="s">
        <v>561</v>
      </c>
      <c r="N85" s="88">
        <v>61</v>
      </c>
      <c r="O85" s="88">
        <v>95</v>
      </c>
      <c r="P85" s="88" t="s">
        <v>580</v>
      </c>
      <c r="Q85" s="84"/>
    </row>
    <row r="86" spans="1:17" ht="49.5">
      <c r="A86" s="84" t="s">
        <v>411</v>
      </c>
      <c r="B86" s="84" t="s">
        <v>542</v>
      </c>
      <c r="C86" s="84" t="s">
        <v>558</v>
      </c>
      <c r="D86" s="84">
        <v>80111506</v>
      </c>
      <c r="E86" s="84" t="s">
        <v>581</v>
      </c>
      <c r="F86" s="85">
        <v>43846</v>
      </c>
      <c r="G86" s="84">
        <v>346</v>
      </c>
      <c r="H86" s="84" t="s">
        <v>448</v>
      </c>
      <c r="I86" s="86">
        <v>150000000</v>
      </c>
      <c r="J86" s="87">
        <v>178500000</v>
      </c>
      <c r="K86" s="84" t="s">
        <v>416</v>
      </c>
      <c r="L86" s="84" t="s">
        <v>560</v>
      </c>
      <c r="M86" s="84" t="s">
        <v>561</v>
      </c>
      <c r="N86" s="88">
        <v>28</v>
      </c>
      <c r="O86" s="88">
        <v>54</v>
      </c>
      <c r="P86" s="88" t="s">
        <v>582</v>
      </c>
      <c r="Q86" s="84"/>
    </row>
    <row r="87" spans="1:17" ht="148.5">
      <c r="A87" s="84" t="s">
        <v>411</v>
      </c>
      <c r="B87" s="84" t="s">
        <v>583</v>
      </c>
      <c r="C87" s="84" t="s">
        <v>584</v>
      </c>
      <c r="D87" s="88">
        <v>91100000</v>
      </c>
      <c r="E87" s="99" t="s">
        <v>585</v>
      </c>
      <c r="F87" s="85">
        <v>43832</v>
      </c>
      <c r="G87" s="84">
        <v>360</v>
      </c>
      <c r="H87" s="84" t="s">
        <v>415</v>
      </c>
      <c r="I87" s="86">
        <v>30000000</v>
      </c>
      <c r="J87" s="87">
        <v>35700000</v>
      </c>
      <c r="K87" s="84" t="s">
        <v>425</v>
      </c>
      <c r="L87" s="84" t="s">
        <v>426</v>
      </c>
      <c r="M87" s="84" t="s">
        <v>586</v>
      </c>
      <c r="N87" s="88">
        <v>43</v>
      </c>
      <c r="O87" s="88">
        <v>75</v>
      </c>
      <c r="P87" s="88" t="s">
        <v>587</v>
      </c>
      <c r="Q87" s="84"/>
    </row>
    <row r="88" spans="1:17" ht="49.5">
      <c r="A88" s="84" t="s">
        <v>411</v>
      </c>
      <c r="B88" s="84" t="s">
        <v>542</v>
      </c>
      <c r="C88" s="84" t="s">
        <v>588</v>
      </c>
      <c r="D88" s="88">
        <v>91100000</v>
      </c>
      <c r="E88" s="100" t="s">
        <v>589</v>
      </c>
      <c r="F88" s="85">
        <v>43845</v>
      </c>
      <c r="G88" s="84">
        <v>345</v>
      </c>
      <c r="H88" s="84" t="s">
        <v>415</v>
      </c>
      <c r="I88" s="86">
        <v>128000000</v>
      </c>
      <c r="J88" s="87">
        <v>152320000</v>
      </c>
      <c r="K88" s="84" t="s">
        <v>425</v>
      </c>
      <c r="L88" s="84" t="s">
        <v>426</v>
      </c>
      <c r="M88" s="84" t="s">
        <v>590</v>
      </c>
      <c r="N88" s="88">
        <v>43</v>
      </c>
      <c r="O88" s="88">
        <v>75</v>
      </c>
      <c r="P88" s="88" t="s">
        <v>591</v>
      </c>
      <c r="Q88" s="84"/>
    </row>
    <row r="89" spans="1:17" ht="49.5">
      <c r="A89" s="84" t="s">
        <v>411</v>
      </c>
      <c r="B89" s="84" t="s">
        <v>542</v>
      </c>
      <c r="C89" s="84" t="s">
        <v>588</v>
      </c>
      <c r="D89" s="88">
        <v>91100000</v>
      </c>
      <c r="E89" s="101" t="s">
        <v>592</v>
      </c>
      <c r="F89" s="85">
        <v>43861</v>
      </c>
      <c r="G89" s="84">
        <v>345</v>
      </c>
      <c r="H89" s="84" t="s">
        <v>415</v>
      </c>
      <c r="I89" s="86">
        <v>22000000</v>
      </c>
      <c r="J89" s="87">
        <v>26180000</v>
      </c>
      <c r="K89" s="84" t="s">
        <v>425</v>
      </c>
      <c r="L89" s="84" t="s">
        <v>426</v>
      </c>
      <c r="M89" s="84" t="s">
        <v>590</v>
      </c>
      <c r="N89" s="88"/>
      <c r="O89" s="88"/>
      <c r="P89" s="88"/>
      <c r="Q89" s="84"/>
    </row>
    <row r="90" spans="1:17" ht="115.5">
      <c r="A90" s="84" t="s">
        <v>411</v>
      </c>
      <c r="B90" s="84" t="s">
        <v>542</v>
      </c>
      <c r="C90" s="84" t="s">
        <v>588</v>
      </c>
      <c r="D90" s="88">
        <v>91100000</v>
      </c>
      <c r="E90" s="99" t="s">
        <v>593</v>
      </c>
      <c r="F90" s="85">
        <v>43862</v>
      </c>
      <c r="G90" s="84">
        <v>360</v>
      </c>
      <c r="H90" s="84" t="s">
        <v>415</v>
      </c>
      <c r="I90" s="86">
        <v>449018200</v>
      </c>
      <c r="J90" s="87">
        <v>534331658</v>
      </c>
      <c r="K90" s="84" t="s">
        <v>416</v>
      </c>
      <c r="L90" s="84" t="s">
        <v>417</v>
      </c>
      <c r="M90" s="91" t="s">
        <v>590</v>
      </c>
      <c r="N90" s="88">
        <v>43</v>
      </c>
      <c r="O90" s="88">
        <v>75</v>
      </c>
      <c r="P90" s="88" t="s">
        <v>594</v>
      </c>
      <c r="Q90" s="91" t="s">
        <v>595</v>
      </c>
    </row>
    <row r="91" spans="1:17" ht="49.5">
      <c r="A91" s="84" t="s">
        <v>411</v>
      </c>
      <c r="B91" s="84" t="s">
        <v>412</v>
      </c>
      <c r="C91" s="84" t="s">
        <v>596</v>
      </c>
      <c r="D91" s="84">
        <v>81112500</v>
      </c>
      <c r="E91" s="84" t="s">
        <v>597</v>
      </c>
      <c r="F91" s="102">
        <v>43922</v>
      </c>
      <c r="G91" s="84">
        <v>270</v>
      </c>
      <c r="H91" s="84" t="s">
        <v>441</v>
      </c>
      <c r="I91" s="86">
        <v>100000000</v>
      </c>
      <c r="J91" s="87">
        <v>119000000</v>
      </c>
      <c r="K91" s="84" t="s">
        <v>425</v>
      </c>
      <c r="L91" s="84" t="s">
        <v>426</v>
      </c>
      <c r="M91" s="84" t="s">
        <v>598</v>
      </c>
      <c r="N91" s="88">
        <v>28</v>
      </c>
      <c r="O91" s="88">
        <v>54</v>
      </c>
      <c r="P91" s="88" t="s">
        <v>599</v>
      </c>
      <c r="Q91" s="84" t="s">
        <v>600</v>
      </c>
    </row>
    <row r="92" spans="1:17" ht="132">
      <c r="A92" s="84" t="s">
        <v>411</v>
      </c>
      <c r="B92" s="84" t="s">
        <v>601</v>
      </c>
      <c r="C92" s="84" t="s">
        <v>602</v>
      </c>
      <c r="D92" s="84">
        <v>81101600</v>
      </c>
      <c r="E92" s="84" t="s">
        <v>603</v>
      </c>
      <c r="F92" s="85">
        <v>43891</v>
      </c>
      <c r="G92" s="84">
        <v>1460</v>
      </c>
      <c r="H92" s="84" t="s">
        <v>604</v>
      </c>
      <c r="I92" s="86">
        <v>8926202175</v>
      </c>
      <c r="J92" s="103">
        <v>10622180588.25</v>
      </c>
      <c r="K92" s="84" t="s">
        <v>416</v>
      </c>
      <c r="L92" s="84" t="s">
        <v>417</v>
      </c>
      <c r="M92" s="84" t="s">
        <v>605</v>
      </c>
      <c r="N92" s="88">
        <v>75</v>
      </c>
      <c r="O92" s="88">
        <v>118</v>
      </c>
      <c r="P92" s="88" t="s">
        <v>606</v>
      </c>
      <c r="Q92" s="84" t="s">
        <v>607</v>
      </c>
    </row>
    <row r="93" spans="1:17" ht="82.5">
      <c r="A93" s="84" t="s">
        <v>411</v>
      </c>
      <c r="B93" s="84" t="s">
        <v>601</v>
      </c>
      <c r="C93" s="84" t="s">
        <v>602</v>
      </c>
      <c r="D93" s="84">
        <v>81111700</v>
      </c>
      <c r="E93" s="84" t="s">
        <v>608</v>
      </c>
      <c r="F93" s="85">
        <v>43876</v>
      </c>
      <c r="G93" s="84">
        <v>1095</v>
      </c>
      <c r="H93" s="84" t="s">
        <v>604</v>
      </c>
      <c r="I93" s="86">
        <v>1054000000</v>
      </c>
      <c r="J93" s="103">
        <v>1254260000</v>
      </c>
      <c r="K93" s="84" t="s">
        <v>416</v>
      </c>
      <c r="L93" s="84" t="s">
        <v>417</v>
      </c>
      <c r="M93" s="84" t="s">
        <v>605</v>
      </c>
      <c r="N93" s="88">
        <v>75</v>
      </c>
      <c r="O93" s="88">
        <v>118</v>
      </c>
      <c r="P93" s="88" t="s">
        <v>609</v>
      </c>
      <c r="Q93" s="84" t="s">
        <v>610</v>
      </c>
    </row>
    <row r="94" spans="1:17" ht="49.5">
      <c r="A94" s="84" t="s">
        <v>455</v>
      </c>
      <c r="B94" s="84" t="s">
        <v>611</v>
      </c>
      <c r="C94" s="84" t="s">
        <v>612</v>
      </c>
      <c r="D94" s="84">
        <v>56112104</v>
      </c>
      <c r="E94" s="84" t="s">
        <v>613</v>
      </c>
      <c r="F94" s="85">
        <v>43983</v>
      </c>
      <c r="G94" s="84">
        <v>30</v>
      </c>
      <c r="H94" s="84" t="s">
        <v>415</v>
      </c>
      <c r="I94" s="86">
        <v>20000000</v>
      </c>
      <c r="J94" s="103">
        <v>23800000</v>
      </c>
      <c r="K94" s="84" t="s">
        <v>425</v>
      </c>
      <c r="L94" s="84" t="s">
        <v>426</v>
      </c>
      <c r="M94" s="84" t="s">
        <v>614</v>
      </c>
      <c r="N94" s="88">
        <v>88</v>
      </c>
      <c r="O94" s="88">
        <v>138</v>
      </c>
      <c r="P94" s="88" t="s">
        <v>615</v>
      </c>
      <c r="Q94" s="84" t="s">
        <v>616</v>
      </c>
    </row>
    <row r="95" spans="1:17" ht="82.5">
      <c r="A95" s="84" t="s">
        <v>455</v>
      </c>
      <c r="B95" s="84" t="s">
        <v>611</v>
      </c>
      <c r="C95" s="84" t="s">
        <v>612</v>
      </c>
      <c r="D95" s="84">
        <v>44101501</v>
      </c>
      <c r="E95" s="84" t="s">
        <v>617</v>
      </c>
      <c r="F95" s="85">
        <v>43891</v>
      </c>
      <c r="G95" s="84">
        <v>45</v>
      </c>
      <c r="H95" s="84" t="s">
        <v>415</v>
      </c>
      <c r="I95" s="86">
        <v>12000000</v>
      </c>
      <c r="J95" s="103">
        <v>14280000</v>
      </c>
      <c r="K95" s="84" t="s">
        <v>425</v>
      </c>
      <c r="L95" s="84" t="s">
        <v>426</v>
      </c>
      <c r="M95" s="84" t="s">
        <v>618</v>
      </c>
      <c r="N95" s="88">
        <v>88</v>
      </c>
      <c r="O95" s="88">
        <v>138</v>
      </c>
      <c r="P95" s="88" t="s">
        <v>615</v>
      </c>
      <c r="Q95" s="84" t="s">
        <v>619</v>
      </c>
    </row>
    <row r="96" spans="1:17" ht="49.5">
      <c r="A96" s="84" t="s">
        <v>455</v>
      </c>
      <c r="B96" s="84" t="s">
        <v>611</v>
      </c>
      <c r="C96" s="84" t="s">
        <v>612</v>
      </c>
      <c r="D96" s="84">
        <v>40101701</v>
      </c>
      <c r="E96" s="84" t="s">
        <v>620</v>
      </c>
      <c r="F96" s="85">
        <v>43922</v>
      </c>
      <c r="G96" s="84">
        <v>30</v>
      </c>
      <c r="H96" s="84" t="s">
        <v>415</v>
      </c>
      <c r="I96" s="86">
        <v>6300000</v>
      </c>
      <c r="J96" s="103">
        <v>7497000</v>
      </c>
      <c r="K96" s="84" t="s">
        <v>425</v>
      </c>
      <c r="L96" s="84" t="s">
        <v>426</v>
      </c>
      <c r="M96" s="84" t="s">
        <v>618</v>
      </c>
      <c r="N96" s="88">
        <v>88</v>
      </c>
      <c r="O96" s="88">
        <v>138</v>
      </c>
      <c r="P96" s="88" t="s">
        <v>615</v>
      </c>
      <c r="Q96" s="84" t="s">
        <v>621</v>
      </c>
    </row>
    <row r="97" spans="1:17" ht="49.5">
      <c r="A97" s="84" t="s">
        <v>455</v>
      </c>
      <c r="B97" s="84" t="s">
        <v>611</v>
      </c>
      <c r="C97" s="84" t="s">
        <v>612</v>
      </c>
      <c r="D97" s="84">
        <v>43211507</v>
      </c>
      <c r="E97" s="84" t="s">
        <v>622</v>
      </c>
      <c r="F97" s="85">
        <v>43891</v>
      </c>
      <c r="G97" s="84">
        <v>60</v>
      </c>
      <c r="H97" s="84" t="s">
        <v>415</v>
      </c>
      <c r="I97" s="86">
        <v>32000000</v>
      </c>
      <c r="J97" s="103">
        <v>38080000</v>
      </c>
      <c r="K97" s="84" t="s">
        <v>425</v>
      </c>
      <c r="L97" s="84" t="s">
        <v>426</v>
      </c>
      <c r="M97" s="84" t="s">
        <v>618</v>
      </c>
      <c r="N97" s="88">
        <v>88</v>
      </c>
      <c r="O97" s="88">
        <v>138</v>
      </c>
      <c r="P97" s="88" t="s">
        <v>615</v>
      </c>
      <c r="Q97" s="84" t="s">
        <v>623</v>
      </c>
    </row>
    <row r="98" spans="1:17" ht="49.5">
      <c r="A98" s="84" t="s">
        <v>455</v>
      </c>
      <c r="B98" s="84" t="s">
        <v>611</v>
      </c>
      <c r="C98" s="84" t="s">
        <v>612</v>
      </c>
      <c r="D98" s="84">
        <v>45000000</v>
      </c>
      <c r="E98" s="84" t="s">
        <v>624</v>
      </c>
      <c r="F98" s="85">
        <v>43891</v>
      </c>
      <c r="G98" s="84">
        <v>45</v>
      </c>
      <c r="H98" s="84" t="s">
        <v>415</v>
      </c>
      <c r="I98" s="86">
        <v>1700000</v>
      </c>
      <c r="J98" s="103">
        <v>2023000</v>
      </c>
      <c r="K98" s="84" t="s">
        <v>425</v>
      </c>
      <c r="L98" s="84" t="s">
        <v>426</v>
      </c>
      <c r="M98" s="84" t="s">
        <v>618</v>
      </c>
      <c r="N98" s="88">
        <v>88</v>
      </c>
      <c r="O98" s="88">
        <v>138</v>
      </c>
      <c r="P98" s="88" t="s">
        <v>615</v>
      </c>
      <c r="Q98" s="84" t="s">
        <v>625</v>
      </c>
    </row>
    <row r="99" spans="1:17" ht="49.5">
      <c r="A99" s="84" t="s">
        <v>455</v>
      </c>
      <c r="B99" s="84" t="s">
        <v>611</v>
      </c>
      <c r="C99" s="84" t="s">
        <v>626</v>
      </c>
      <c r="D99" s="84">
        <v>72151101</v>
      </c>
      <c r="E99" s="84" t="s">
        <v>627</v>
      </c>
      <c r="F99" s="85">
        <v>43832</v>
      </c>
      <c r="G99" s="84">
        <v>360</v>
      </c>
      <c r="H99" s="84" t="s">
        <v>415</v>
      </c>
      <c r="I99" s="86">
        <v>25000000</v>
      </c>
      <c r="J99" s="87">
        <v>29750000</v>
      </c>
      <c r="K99" s="84" t="s">
        <v>425</v>
      </c>
      <c r="L99" s="84" t="s">
        <v>426</v>
      </c>
      <c r="M99" s="84" t="s">
        <v>628</v>
      </c>
      <c r="N99" s="88">
        <v>6</v>
      </c>
      <c r="O99" s="88">
        <v>6</v>
      </c>
      <c r="P99" s="88" t="s">
        <v>629</v>
      </c>
      <c r="Q99" s="84"/>
    </row>
    <row r="100" spans="1:17" ht="33">
      <c r="A100" s="84" t="s">
        <v>455</v>
      </c>
      <c r="B100" s="84" t="s">
        <v>611</v>
      </c>
      <c r="C100" s="84" t="s">
        <v>626</v>
      </c>
      <c r="D100" s="104">
        <v>82121503</v>
      </c>
      <c r="E100" s="84" t="s">
        <v>630</v>
      </c>
      <c r="F100" s="85">
        <v>43850</v>
      </c>
      <c r="G100" s="84">
        <v>330</v>
      </c>
      <c r="H100" s="84" t="s">
        <v>415</v>
      </c>
      <c r="I100" s="86">
        <v>1600000</v>
      </c>
      <c r="J100" s="87">
        <v>1904000</v>
      </c>
      <c r="K100" s="84" t="s">
        <v>425</v>
      </c>
      <c r="L100" s="84" t="s">
        <v>426</v>
      </c>
      <c r="M100" s="84" t="s">
        <v>628</v>
      </c>
      <c r="N100" s="88">
        <v>6</v>
      </c>
      <c r="O100" s="88">
        <v>6</v>
      </c>
      <c r="P100" s="88" t="s">
        <v>631</v>
      </c>
      <c r="Q100" s="84"/>
    </row>
    <row r="101" spans="1:17" ht="49.5">
      <c r="A101" s="84" t="s">
        <v>455</v>
      </c>
      <c r="B101" s="84" t="s">
        <v>611</v>
      </c>
      <c r="C101" s="84" t="s">
        <v>626</v>
      </c>
      <c r="D101" s="84" t="s">
        <v>632</v>
      </c>
      <c r="E101" s="84" t="s">
        <v>633</v>
      </c>
      <c r="F101" s="85">
        <v>43871</v>
      </c>
      <c r="G101" s="84">
        <v>345</v>
      </c>
      <c r="H101" s="84" t="s">
        <v>415</v>
      </c>
      <c r="I101" s="86">
        <v>2340000</v>
      </c>
      <c r="J101" s="87">
        <v>2784600</v>
      </c>
      <c r="K101" s="84" t="s">
        <v>425</v>
      </c>
      <c r="L101" s="84" t="s">
        <v>426</v>
      </c>
      <c r="M101" s="84" t="s">
        <v>628</v>
      </c>
      <c r="N101" s="88">
        <v>53</v>
      </c>
      <c r="O101" s="88">
        <v>86</v>
      </c>
      <c r="P101" s="88" t="s">
        <v>634</v>
      </c>
      <c r="Q101" s="84"/>
    </row>
    <row r="102" spans="1:17" ht="33">
      <c r="A102" s="84" t="s">
        <v>455</v>
      </c>
      <c r="B102" s="84" t="s">
        <v>611</v>
      </c>
      <c r="C102" s="84" t="s">
        <v>626</v>
      </c>
      <c r="D102" s="84" t="s">
        <v>635</v>
      </c>
      <c r="E102" s="84" t="s">
        <v>636</v>
      </c>
      <c r="F102" s="85">
        <v>44154</v>
      </c>
      <c r="G102" s="84">
        <v>15</v>
      </c>
      <c r="H102" s="84" t="s">
        <v>415</v>
      </c>
      <c r="I102" s="86">
        <v>1692500</v>
      </c>
      <c r="J102" s="87">
        <v>2014075</v>
      </c>
      <c r="K102" s="84" t="s">
        <v>425</v>
      </c>
      <c r="L102" s="84" t="s">
        <v>426</v>
      </c>
      <c r="M102" s="84" t="s">
        <v>628</v>
      </c>
      <c r="N102" s="88">
        <v>53</v>
      </c>
      <c r="O102" s="88">
        <v>86</v>
      </c>
      <c r="P102" s="88" t="s">
        <v>637</v>
      </c>
      <c r="Q102" s="84"/>
    </row>
    <row r="103" spans="1:17" ht="33">
      <c r="A103" s="84" t="s">
        <v>455</v>
      </c>
      <c r="B103" s="84" t="s">
        <v>611</v>
      </c>
      <c r="C103" s="84" t="s">
        <v>626</v>
      </c>
      <c r="D103" s="84">
        <v>44103100</v>
      </c>
      <c r="E103" s="84" t="s">
        <v>638</v>
      </c>
      <c r="F103" s="85">
        <v>43837</v>
      </c>
      <c r="G103" s="84">
        <v>350</v>
      </c>
      <c r="H103" s="84" t="s">
        <v>415</v>
      </c>
      <c r="I103" s="86">
        <v>1800000</v>
      </c>
      <c r="J103" s="87">
        <v>2142000</v>
      </c>
      <c r="K103" s="84" t="s">
        <v>425</v>
      </c>
      <c r="L103" s="84" t="s">
        <v>426</v>
      </c>
      <c r="M103" s="84" t="s">
        <v>628</v>
      </c>
      <c r="N103" s="88">
        <v>40</v>
      </c>
      <c r="O103" s="88">
        <v>71</v>
      </c>
      <c r="P103" s="88" t="s">
        <v>639</v>
      </c>
      <c r="Q103" s="84"/>
    </row>
    <row r="104" spans="1:17" ht="33">
      <c r="A104" s="84" t="s">
        <v>455</v>
      </c>
      <c r="B104" s="84" t="s">
        <v>611</v>
      </c>
      <c r="C104" s="84" t="s">
        <v>626</v>
      </c>
      <c r="D104" s="84">
        <v>44121500</v>
      </c>
      <c r="E104" s="84" t="s">
        <v>640</v>
      </c>
      <c r="F104" s="85">
        <v>43837</v>
      </c>
      <c r="G104" s="84">
        <v>350</v>
      </c>
      <c r="H104" s="84" t="s">
        <v>415</v>
      </c>
      <c r="I104" s="86">
        <v>1691000</v>
      </c>
      <c r="J104" s="87">
        <v>1691000</v>
      </c>
      <c r="K104" s="84" t="s">
        <v>425</v>
      </c>
      <c r="L104" s="84" t="s">
        <v>426</v>
      </c>
      <c r="M104" s="84" t="s">
        <v>628</v>
      </c>
      <c r="N104" s="88">
        <v>41</v>
      </c>
      <c r="O104" s="88">
        <v>72</v>
      </c>
      <c r="P104" s="88" t="s">
        <v>641</v>
      </c>
      <c r="Q104" s="84"/>
    </row>
    <row r="105" spans="1:17" ht="66">
      <c r="A105" s="84" t="s">
        <v>455</v>
      </c>
      <c r="B105" s="84" t="s">
        <v>611</v>
      </c>
      <c r="C105" s="84" t="s">
        <v>626</v>
      </c>
      <c r="D105" s="84">
        <v>72154066</v>
      </c>
      <c r="E105" s="84" t="s">
        <v>642</v>
      </c>
      <c r="F105" s="85">
        <v>43971</v>
      </c>
      <c r="G105" s="84">
        <v>60</v>
      </c>
      <c r="H105" s="84" t="s">
        <v>415</v>
      </c>
      <c r="I105" s="86">
        <v>1696000</v>
      </c>
      <c r="J105" s="87">
        <v>2018240</v>
      </c>
      <c r="K105" s="84" t="s">
        <v>425</v>
      </c>
      <c r="L105" s="84" t="s">
        <v>426</v>
      </c>
      <c r="M105" s="84" t="s">
        <v>628</v>
      </c>
      <c r="N105" s="88">
        <v>53</v>
      </c>
      <c r="O105" s="88">
        <v>86</v>
      </c>
      <c r="P105" s="88" t="s">
        <v>643</v>
      </c>
      <c r="Q105" s="84"/>
    </row>
    <row r="106" spans="1:17" ht="49.5">
      <c r="A106" s="84" t="s">
        <v>455</v>
      </c>
      <c r="B106" s="84" t="s">
        <v>611</v>
      </c>
      <c r="C106" s="84" t="s">
        <v>626</v>
      </c>
      <c r="D106" s="84">
        <v>56101703</v>
      </c>
      <c r="E106" s="84" t="s">
        <v>644</v>
      </c>
      <c r="F106" s="85">
        <v>43925</v>
      </c>
      <c r="G106" s="84">
        <v>45</v>
      </c>
      <c r="H106" s="84" t="s">
        <v>415</v>
      </c>
      <c r="I106" s="86">
        <v>5150000</v>
      </c>
      <c r="J106" s="87">
        <v>6128500</v>
      </c>
      <c r="K106" s="84" t="s">
        <v>425</v>
      </c>
      <c r="L106" s="84" t="s">
        <v>426</v>
      </c>
      <c r="M106" s="84" t="s">
        <v>628</v>
      </c>
      <c r="N106" s="88">
        <v>88</v>
      </c>
      <c r="O106" s="88">
        <v>138</v>
      </c>
      <c r="P106" s="88" t="s">
        <v>615</v>
      </c>
      <c r="Q106" s="84"/>
    </row>
    <row r="107" spans="1:17" ht="49.5">
      <c r="A107" s="84" t="s">
        <v>411</v>
      </c>
      <c r="B107" s="84" t="s">
        <v>601</v>
      </c>
      <c r="C107" s="84" t="s">
        <v>645</v>
      </c>
      <c r="D107" s="84">
        <v>84111603</v>
      </c>
      <c r="E107" s="84" t="s">
        <v>646</v>
      </c>
      <c r="F107" s="85">
        <v>43922</v>
      </c>
      <c r="G107" s="84"/>
      <c r="H107" s="84" t="s">
        <v>448</v>
      </c>
      <c r="I107" s="86">
        <v>93838824</v>
      </c>
      <c r="J107" s="87">
        <v>93838824</v>
      </c>
      <c r="K107" s="84" t="s">
        <v>425</v>
      </c>
      <c r="L107" s="84" t="s">
        <v>426</v>
      </c>
      <c r="M107" s="84" t="s">
        <v>647</v>
      </c>
      <c r="N107" s="88">
        <v>75</v>
      </c>
      <c r="O107" s="88">
        <v>118</v>
      </c>
      <c r="P107" s="88" t="s">
        <v>648</v>
      </c>
      <c r="Q107" s="84"/>
    </row>
    <row r="108" spans="1:17" ht="49.5">
      <c r="A108" s="84" t="s">
        <v>411</v>
      </c>
      <c r="B108" s="84" t="s">
        <v>601</v>
      </c>
      <c r="C108" s="84" t="s">
        <v>645</v>
      </c>
      <c r="D108" s="84">
        <v>85101706</v>
      </c>
      <c r="E108" s="84" t="s">
        <v>649</v>
      </c>
      <c r="F108" s="85">
        <v>43922</v>
      </c>
      <c r="G108" s="84"/>
      <c r="H108" s="84" t="s">
        <v>448</v>
      </c>
      <c r="I108" s="86">
        <v>355863277</v>
      </c>
      <c r="J108" s="87">
        <v>423477299.63</v>
      </c>
      <c r="K108" s="84" t="s">
        <v>425</v>
      </c>
      <c r="L108" s="84" t="s">
        <v>426</v>
      </c>
      <c r="M108" s="84" t="s">
        <v>650</v>
      </c>
      <c r="N108" s="88">
        <v>75</v>
      </c>
      <c r="O108" s="88">
        <v>118</v>
      </c>
      <c r="P108" s="88" t="s">
        <v>651</v>
      </c>
      <c r="Q108" s="84"/>
    </row>
    <row r="109" spans="1:17" ht="49.5">
      <c r="A109" s="84" t="s">
        <v>411</v>
      </c>
      <c r="B109" s="84" t="s">
        <v>652</v>
      </c>
      <c r="C109" s="84" t="s">
        <v>653</v>
      </c>
      <c r="D109" s="84">
        <v>80141512</v>
      </c>
      <c r="E109" s="84" t="s">
        <v>654</v>
      </c>
      <c r="F109" s="105">
        <v>44013</v>
      </c>
      <c r="G109" s="84">
        <v>180</v>
      </c>
      <c r="H109" s="84" t="s">
        <v>448</v>
      </c>
      <c r="I109" s="86">
        <v>20200000</v>
      </c>
      <c r="J109" s="87">
        <v>24038000</v>
      </c>
      <c r="K109" s="84" t="s">
        <v>425</v>
      </c>
      <c r="L109" s="84" t="s">
        <v>426</v>
      </c>
      <c r="M109" s="84" t="s">
        <v>655</v>
      </c>
      <c r="N109" s="88">
        <v>39</v>
      </c>
      <c r="O109" s="88">
        <v>70</v>
      </c>
      <c r="P109" s="88" t="s">
        <v>656</v>
      </c>
      <c r="Q109" s="84"/>
    </row>
    <row r="110" spans="1:17" ht="49.5">
      <c r="A110" s="84" t="s">
        <v>411</v>
      </c>
      <c r="B110" s="84" t="s">
        <v>652</v>
      </c>
      <c r="C110" s="84" t="s">
        <v>653</v>
      </c>
      <c r="D110" s="84">
        <v>81112202</v>
      </c>
      <c r="E110" s="84" t="s">
        <v>657</v>
      </c>
      <c r="F110" s="105">
        <v>44013</v>
      </c>
      <c r="G110" s="84">
        <v>180</v>
      </c>
      <c r="H110" s="84" t="s">
        <v>448</v>
      </c>
      <c r="I110" s="86">
        <v>99072000</v>
      </c>
      <c r="J110" s="87">
        <v>117895680</v>
      </c>
      <c r="K110" s="84" t="s">
        <v>425</v>
      </c>
      <c r="L110" s="84" t="s">
        <v>426</v>
      </c>
      <c r="M110" s="84" t="s">
        <v>655</v>
      </c>
      <c r="N110" s="88">
        <v>85</v>
      </c>
      <c r="O110" s="88">
        <v>134</v>
      </c>
      <c r="P110" s="88" t="s">
        <v>658</v>
      </c>
      <c r="Q110" s="84"/>
    </row>
    <row r="111" spans="1:17" ht="33">
      <c r="A111" s="84" t="s">
        <v>455</v>
      </c>
      <c r="B111" s="84" t="s">
        <v>611</v>
      </c>
      <c r="C111" s="84" t="s">
        <v>659</v>
      </c>
      <c r="D111" s="84">
        <v>71161202</v>
      </c>
      <c r="E111" s="84" t="s">
        <v>660</v>
      </c>
      <c r="F111" s="85">
        <v>43831</v>
      </c>
      <c r="G111" s="84">
        <v>365</v>
      </c>
      <c r="H111" s="84" t="s">
        <v>415</v>
      </c>
      <c r="I111" s="86">
        <v>11204211</v>
      </c>
      <c r="J111" s="87">
        <v>13333011.09</v>
      </c>
      <c r="K111" s="84" t="s">
        <v>425</v>
      </c>
      <c r="L111" s="84" t="s">
        <v>426</v>
      </c>
      <c r="M111" s="84" t="s">
        <v>661</v>
      </c>
      <c r="N111" s="88">
        <v>60</v>
      </c>
      <c r="O111" s="88">
        <v>94</v>
      </c>
      <c r="P111" s="88" t="s">
        <v>662</v>
      </c>
      <c r="Q111" s="84" t="s">
        <v>663</v>
      </c>
    </row>
    <row r="112" spans="1:17" ht="49.5">
      <c r="A112" s="84" t="s">
        <v>455</v>
      </c>
      <c r="B112" s="84" t="s">
        <v>611</v>
      </c>
      <c r="C112" s="84" t="s">
        <v>659</v>
      </c>
      <c r="D112" s="84">
        <v>40101701</v>
      </c>
      <c r="E112" s="84" t="s">
        <v>664</v>
      </c>
      <c r="F112" s="85">
        <v>44075</v>
      </c>
      <c r="G112" s="84">
        <v>366</v>
      </c>
      <c r="H112" s="84" t="s">
        <v>415</v>
      </c>
      <c r="I112" s="86">
        <v>3294116</v>
      </c>
      <c r="J112" s="87">
        <v>3919998.04</v>
      </c>
      <c r="K112" s="84" t="s">
        <v>425</v>
      </c>
      <c r="L112" s="84" t="s">
        <v>426</v>
      </c>
      <c r="M112" s="84" t="s">
        <v>661</v>
      </c>
      <c r="N112" s="88">
        <v>53</v>
      </c>
      <c r="O112" s="88">
        <v>86</v>
      </c>
      <c r="P112" s="88" t="s">
        <v>634</v>
      </c>
      <c r="Q112" s="84"/>
    </row>
    <row r="113" spans="1:17" ht="33">
      <c r="A113" s="84" t="s">
        <v>455</v>
      </c>
      <c r="B113" s="84" t="s">
        <v>611</v>
      </c>
      <c r="C113" s="84" t="s">
        <v>659</v>
      </c>
      <c r="D113" s="84">
        <v>26111602</v>
      </c>
      <c r="E113" s="84" t="s">
        <v>665</v>
      </c>
      <c r="F113" s="85">
        <v>44075</v>
      </c>
      <c r="G113" s="84">
        <v>366</v>
      </c>
      <c r="H113" s="84" t="s">
        <v>415</v>
      </c>
      <c r="I113" s="86">
        <v>506723</v>
      </c>
      <c r="J113" s="87">
        <v>603000.37</v>
      </c>
      <c r="K113" s="84" t="s">
        <v>425</v>
      </c>
      <c r="L113" s="84" t="s">
        <v>426</v>
      </c>
      <c r="M113" s="84" t="s">
        <v>661</v>
      </c>
      <c r="N113" s="88">
        <v>53</v>
      </c>
      <c r="O113" s="88">
        <v>86</v>
      </c>
      <c r="P113" s="88" t="s">
        <v>637</v>
      </c>
      <c r="Q113" s="84"/>
    </row>
    <row r="114" spans="1:17" ht="66">
      <c r="A114" s="84" t="s">
        <v>455</v>
      </c>
      <c r="B114" s="84" t="s">
        <v>611</v>
      </c>
      <c r="C114" s="84" t="s">
        <v>659</v>
      </c>
      <c r="D114" s="84">
        <v>23153508</v>
      </c>
      <c r="E114" s="84" t="s">
        <v>666</v>
      </c>
      <c r="F114" s="85">
        <v>43922</v>
      </c>
      <c r="G114" s="84">
        <v>10</v>
      </c>
      <c r="H114" s="84" t="s">
        <v>415</v>
      </c>
      <c r="I114" s="86">
        <v>2521000</v>
      </c>
      <c r="J114" s="87">
        <v>2999990</v>
      </c>
      <c r="K114" s="84" t="s">
        <v>425</v>
      </c>
      <c r="L114" s="84" t="s">
        <v>426</v>
      </c>
      <c r="M114" s="84" t="s">
        <v>661</v>
      </c>
      <c r="N114" s="88">
        <v>53</v>
      </c>
      <c r="O114" s="88">
        <v>86</v>
      </c>
      <c r="P114" s="88" t="s">
        <v>643</v>
      </c>
      <c r="Q114" s="84"/>
    </row>
    <row r="115" spans="1:17" ht="66">
      <c r="A115" s="84" t="s">
        <v>455</v>
      </c>
      <c r="B115" s="84" t="s">
        <v>611</v>
      </c>
      <c r="C115" s="84" t="s">
        <v>659</v>
      </c>
      <c r="D115" s="84">
        <v>72154028</v>
      </c>
      <c r="E115" s="84" t="s">
        <v>667</v>
      </c>
      <c r="F115" s="85">
        <v>43922</v>
      </c>
      <c r="G115" s="84">
        <v>30</v>
      </c>
      <c r="H115" s="84" t="s">
        <v>415</v>
      </c>
      <c r="I115" s="86">
        <v>1600000</v>
      </c>
      <c r="J115" s="87">
        <v>1904000</v>
      </c>
      <c r="K115" s="84" t="s">
        <v>425</v>
      </c>
      <c r="L115" s="84" t="s">
        <v>426</v>
      </c>
      <c r="M115" s="84" t="s">
        <v>661</v>
      </c>
      <c r="N115" s="88">
        <v>53</v>
      </c>
      <c r="O115" s="88">
        <v>86</v>
      </c>
      <c r="P115" s="88" t="s">
        <v>643</v>
      </c>
      <c r="Q115" s="84"/>
    </row>
    <row r="116" spans="1:17" ht="66">
      <c r="A116" s="84" t="s">
        <v>455</v>
      </c>
      <c r="B116" s="84" t="s">
        <v>611</v>
      </c>
      <c r="C116" s="84" t="s">
        <v>659</v>
      </c>
      <c r="D116" s="84">
        <v>85141504</v>
      </c>
      <c r="E116" s="84" t="s">
        <v>668</v>
      </c>
      <c r="F116" s="85">
        <v>43922</v>
      </c>
      <c r="G116" s="84">
        <v>30</v>
      </c>
      <c r="H116" s="84" t="s">
        <v>415</v>
      </c>
      <c r="I116" s="86">
        <v>588235</v>
      </c>
      <c r="J116" s="87">
        <v>699999.65</v>
      </c>
      <c r="K116" s="84" t="s">
        <v>425</v>
      </c>
      <c r="L116" s="84" t="s">
        <v>426</v>
      </c>
      <c r="M116" s="84" t="s">
        <v>661</v>
      </c>
      <c r="N116" s="88">
        <v>53</v>
      </c>
      <c r="O116" s="88">
        <v>86</v>
      </c>
      <c r="P116" s="88" t="s">
        <v>643</v>
      </c>
      <c r="Q116" s="84"/>
    </row>
    <row r="117" spans="1:17" ht="49.5">
      <c r="A117" s="84" t="s">
        <v>455</v>
      </c>
      <c r="B117" s="84" t="s">
        <v>611</v>
      </c>
      <c r="C117" s="84" t="s">
        <v>659</v>
      </c>
      <c r="D117" s="84">
        <v>52161505</v>
      </c>
      <c r="E117" s="84" t="s">
        <v>669</v>
      </c>
      <c r="F117" s="85">
        <v>43862</v>
      </c>
      <c r="G117" s="84">
        <v>30</v>
      </c>
      <c r="H117" s="84" t="s">
        <v>415</v>
      </c>
      <c r="I117" s="86">
        <v>1290000</v>
      </c>
      <c r="J117" s="87">
        <v>1535100</v>
      </c>
      <c r="K117" s="84" t="s">
        <v>425</v>
      </c>
      <c r="L117" s="84" t="s">
        <v>426</v>
      </c>
      <c r="M117" s="84" t="s">
        <v>661</v>
      </c>
      <c r="N117" s="88">
        <v>88</v>
      </c>
      <c r="O117" s="88">
        <v>138</v>
      </c>
      <c r="P117" s="88" t="s">
        <v>615</v>
      </c>
      <c r="Q117" s="84"/>
    </row>
    <row r="118" spans="1:17" ht="49.5">
      <c r="A118" s="84" t="s">
        <v>455</v>
      </c>
      <c r="B118" s="84" t="s">
        <v>611</v>
      </c>
      <c r="C118" s="84" t="s">
        <v>659</v>
      </c>
      <c r="D118" s="84">
        <v>41104507</v>
      </c>
      <c r="E118" s="84" t="s">
        <v>670</v>
      </c>
      <c r="F118" s="85">
        <v>43862</v>
      </c>
      <c r="G118" s="84">
        <v>30</v>
      </c>
      <c r="H118" s="84" t="s">
        <v>415</v>
      </c>
      <c r="I118" s="86">
        <v>300000</v>
      </c>
      <c r="J118" s="87">
        <v>357000</v>
      </c>
      <c r="K118" s="84" t="s">
        <v>425</v>
      </c>
      <c r="L118" s="84" t="s">
        <v>426</v>
      </c>
      <c r="M118" s="84" t="s">
        <v>661</v>
      </c>
      <c r="N118" s="88">
        <v>88</v>
      </c>
      <c r="O118" s="88">
        <v>138</v>
      </c>
      <c r="P118" s="88" t="s">
        <v>615</v>
      </c>
      <c r="Q118" s="84"/>
    </row>
    <row r="119" spans="1:17" ht="66">
      <c r="A119" s="84" t="s">
        <v>455</v>
      </c>
      <c r="B119" s="84" t="s">
        <v>611</v>
      </c>
      <c r="C119" s="84" t="s">
        <v>659</v>
      </c>
      <c r="D119" s="84">
        <v>47131830</v>
      </c>
      <c r="E119" s="84" t="s">
        <v>671</v>
      </c>
      <c r="F119" s="85">
        <v>43983</v>
      </c>
      <c r="G119" s="84">
        <v>365</v>
      </c>
      <c r="H119" s="84" t="s">
        <v>415</v>
      </c>
      <c r="I119" s="86">
        <v>510672</v>
      </c>
      <c r="J119" s="87">
        <v>607699.68000000005</v>
      </c>
      <c r="K119" s="84" t="s">
        <v>425</v>
      </c>
      <c r="L119" s="84" t="s">
        <v>426</v>
      </c>
      <c r="M119" s="84" t="s">
        <v>661</v>
      </c>
      <c r="N119" s="88">
        <v>53</v>
      </c>
      <c r="O119" s="88">
        <v>86</v>
      </c>
      <c r="P119" s="88" t="s">
        <v>643</v>
      </c>
      <c r="Q119" s="84"/>
    </row>
    <row r="120" spans="1:17" ht="49.5">
      <c r="A120" s="84" t="s">
        <v>455</v>
      </c>
      <c r="B120" s="84" t="s">
        <v>611</v>
      </c>
      <c r="C120" s="84" t="s">
        <v>659</v>
      </c>
      <c r="D120" s="84">
        <v>46191601</v>
      </c>
      <c r="E120" s="84" t="s">
        <v>672</v>
      </c>
      <c r="F120" s="85">
        <v>43862</v>
      </c>
      <c r="G120" s="84">
        <v>10</v>
      </c>
      <c r="H120" s="84" t="s">
        <v>415</v>
      </c>
      <c r="I120" s="86">
        <v>400000</v>
      </c>
      <c r="J120" s="87">
        <v>476000</v>
      </c>
      <c r="K120" s="84" t="s">
        <v>425</v>
      </c>
      <c r="L120" s="84" t="s">
        <v>426</v>
      </c>
      <c r="M120" s="84" t="s">
        <v>661</v>
      </c>
      <c r="N120" s="88">
        <v>88</v>
      </c>
      <c r="O120" s="88">
        <v>138</v>
      </c>
      <c r="P120" s="88" t="s">
        <v>615</v>
      </c>
      <c r="Q120" s="84"/>
    </row>
    <row r="121" spans="1:17" ht="198">
      <c r="A121" s="84" t="s">
        <v>455</v>
      </c>
      <c r="B121" s="84" t="s">
        <v>611</v>
      </c>
      <c r="C121" s="84" t="s">
        <v>673</v>
      </c>
      <c r="D121" s="84">
        <v>72101511</v>
      </c>
      <c r="E121" s="84" t="s">
        <v>674</v>
      </c>
      <c r="F121" s="85">
        <v>43831</v>
      </c>
      <c r="G121" s="84">
        <v>365</v>
      </c>
      <c r="H121" s="84" t="s">
        <v>415</v>
      </c>
      <c r="I121" s="86">
        <v>2523188</v>
      </c>
      <c r="J121" s="87">
        <v>3002593.72</v>
      </c>
      <c r="K121" s="84" t="s">
        <v>425</v>
      </c>
      <c r="L121" s="84" t="s">
        <v>426</v>
      </c>
      <c r="M121" s="84" t="s">
        <v>675</v>
      </c>
      <c r="N121" s="88">
        <v>53</v>
      </c>
      <c r="O121" s="88">
        <v>86</v>
      </c>
      <c r="P121" s="88" t="s">
        <v>634</v>
      </c>
      <c r="Q121" s="84"/>
    </row>
    <row r="122" spans="1:17" ht="82.5">
      <c r="A122" s="84" t="s">
        <v>455</v>
      </c>
      <c r="B122" s="84" t="s">
        <v>611</v>
      </c>
      <c r="C122" s="84" t="s">
        <v>673</v>
      </c>
      <c r="D122" s="84">
        <v>82121503</v>
      </c>
      <c r="E122" s="84" t="s">
        <v>676</v>
      </c>
      <c r="F122" s="85">
        <v>43831</v>
      </c>
      <c r="G122" s="84">
        <v>365</v>
      </c>
      <c r="H122" s="84" t="s">
        <v>415</v>
      </c>
      <c r="I122" s="86">
        <v>1000000</v>
      </c>
      <c r="J122" s="87">
        <v>1000000</v>
      </c>
      <c r="K122" s="84" t="s">
        <v>425</v>
      </c>
      <c r="L122" s="84" t="s">
        <v>426</v>
      </c>
      <c r="M122" s="84" t="s">
        <v>675</v>
      </c>
      <c r="N122" s="88">
        <v>6</v>
      </c>
      <c r="O122" s="88">
        <v>6</v>
      </c>
      <c r="P122" s="88" t="s">
        <v>631</v>
      </c>
      <c r="Q122" s="84"/>
    </row>
    <row r="123" spans="1:17" ht="297">
      <c r="A123" s="84" t="s">
        <v>455</v>
      </c>
      <c r="B123" s="84" t="s">
        <v>611</v>
      </c>
      <c r="C123" s="84" t="s">
        <v>673</v>
      </c>
      <c r="D123" s="84">
        <v>77101501</v>
      </c>
      <c r="E123" s="84" t="s">
        <v>677</v>
      </c>
      <c r="F123" s="85">
        <v>43831</v>
      </c>
      <c r="G123" s="84">
        <v>365</v>
      </c>
      <c r="H123" s="84" t="s">
        <v>415</v>
      </c>
      <c r="I123" s="86">
        <v>8101512</v>
      </c>
      <c r="J123" s="87">
        <v>9640799.2799999993</v>
      </c>
      <c r="K123" s="84" t="s">
        <v>425</v>
      </c>
      <c r="L123" s="84" t="s">
        <v>426</v>
      </c>
      <c r="M123" s="84" t="s">
        <v>675</v>
      </c>
      <c r="N123" s="88">
        <v>6</v>
      </c>
      <c r="O123" s="88">
        <v>6</v>
      </c>
      <c r="P123" s="88" t="s">
        <v>629</v>
      </c>
      <c r="Q123" s="84"/>
    </row>
    <row r="124" spans="1:17" ht="297">
      <c r="A124" s="84" t="s">
        <v>455</v>
      </c>
      <c r="B124" s="84" t="s">
        <v>611</v>
      </c>
      <c r="C124" s="84" t="s">
        <v>673</v>
      </c>
      <c r="D124" s="84">
        <v>77101501</v>
      </c>
      <c r="E124" s="84" t="s">
        <v>677</v>
      </c>
      <c r="F124" s="85">
        <v>43831</v>
      </c>
      <c r="G124" s="84">
        <v>365</v>
      </c>
      <c r="H124" s="84" t="s">
        <v>415</v>
      </c>
      <c r="I124" s="86">
        <v>8101512</v>
      </c>
      <c r="J124" s="87">
        <v>9640799.2799999993</v>
      </c>
      <c r="K124" s="84" t="s">
        <v>425</v>
      </c>
      <c r="L124" s="84" t="s">
        <v>426</v>
      </c>
      <c r="M124" s="84" t="s">
        <v>675</v>
      </c>
      <c r="N124" s="88">
        <v>6</v>
      </c>
      <c r="O124" s="88">
        <v>6</v>
      </c>
      <c r="P124" s="88" t="s">
        <v>629</v>
      </c>
      <c r="Q124" s="84"/>
    </row>
    <row r="125" spans="1:17" ht="66">
      <c r="A125" s="84" t="s">
        <v>455</v>
      </c>
      <c r="B125" s="84" t="s">
        <v>611</v>
      </c>
      <c r="C125" s="84" t="s">
        <v>673</v>
      </c>
      <c r="D125" s="84">
        <v>72153613</v>
      </c>
      <c r="E125" s="84" t="s">
        <v>678</v>
      </c>
      <c r="F125" s="85">
        <v>43891</v>
      </c>
      <c r="G125" s="84">
        <v>30</v>
      </c>
      <c r="H125" s="84" t="s">
        <v>415</v>
      </c>
      <c r="I125" s="86">
        <v>900000</v>
      </c>
      <c r="J125" s="87">
        <v>1071000</v>
      </c>
      <c r="K125" s="84" t="s">
        <v>425</v>
      </c>
      <c r="L125" s="84" t="s">
        <v>426</v>
      </c>
      <c r="M125" s="84" t="s">
        <v>675</v>
      </c>
      <c r="N125" s="88">
        <v>53</v>
      </c>
      <c r="O125" s="88">
        <v>86</v>
      </c>
      <c r="P125" s="88" t="s">
        <v>643</v>
      </c>
      <c r="Q125" s="84"/>
    </row>
    <row r="126" spans="1:17" ht="49.5">
      <c r="A126" s="91" t="s">
        <v>455</v>
      </c>
      <c r="B126" s="91" t="s">
        <v>611</v>
      </c>
      <c r="C126" s="91" t="s">
        <v>679</v>
      </c>
      <c r="D126" s="84">
        <v>80101510</v>
      </c>
      <c r="E126" s="91" t="s">
        <v>680</v>
      </c>
      <c r="F126" s="92">
        <v>43832</v>
      </c>
      <c r="G126" s="84">
        <v>365</v>
      </c>
      <c r="H126" s="91" t="s">
        <v>415</v>
      </c>
      <c r="I126" s="93">
        <v>33934740</v>
      </c>
      <c r="J126" s="94"/>
      <c r="K126" s="91" t="s">
        <v>425</v>
      </c>
      <c r="L126" s="84" t="s">
        <v>426</v>
      </c>
      <c r="M126" s="91" t="s">
        <v>681</v>
      </c>
      <c r="N126" s="88">
        <v>6</v>
      </c>
      <c r="O126" s="88">
        <v>6</v>
      </c>
      <c r="P126" s="88" t="s">
        <v>629</v>
      </c>
      <c r="Q126" s="91"/>
    </row>
    <row r="127" spans="1:17" ht="49.5">
      <c r="A127" s="91" t="s">
        <v>455</v>
      </c>
      <c r="B127" s="91" t="s">
        <v>611</v>
      </c>
      <c r="C127" s="91" t="s">
        <v>679</v>
      </c>
      <c r="D127" s="84">
        <v>80101510</v>
      </c>
      <c r="E127" s="91" t="s">
        <v>680</v>
      </c>
      <c r="F127" s="92">
        <v>43832</v>
      </c>
      <c r="G127" s="84">
        <v>365</v>
      </c>
      <c r="H127" s="91" t="s">
        <v>415</v>
      </c>
      <c r="I127" s="93">
        <v>33934740</v>
      </c>
      <c r="J127" s="94"/>
      <c r="K127" s="91" t="s">
        <v>425</v>
      </c>
      <c r="L127" s="84" t="s">
        <v>426</v>
      </c>
      <c r="M127" s="91" t="s">
        <v>681</v>
      </c>
      <c r="N127" s="88">
        <v>6</v>
      </c>
      <c r="O127" s="88">
        <v>6</v>
      </c>
      <c r="P127" s="88" t="s">
        <v>629</v>
      </c>
      <c r="Q127" s="91"/>
    </row>
    <row r="128" spans="1:17" ht="49.5">
      <c r="A128" s="91" t="s">
        <v>455</v>
      </c>
      <c r="B128" s="91" t="s">
        <v>611</v>
      </c>
      <c r="C128" s="91" t="s">
        <v>679</v>
      </c>
      <c r="D128" s="84">
        <v>72101511</v>
      </c>
      <c r="E128" s="91" t="s">
        <v>682</v>
      </c>
      <c r="F128" s="92">
        <v>43832</v>
      </c>
      <c r="G128" s="84">
        <v>365</v>
      </c>
      <c r="H128" s="91" t="s">
        <v>415</v>
      </c>
      <c r="I128" s="93">
        <v>1170000</v>
      </c>
      <c r="J128" s="94"/>
      <c r="K128" s="91" t="s">
        <v>425</v>
      </c>
      <c r="L128" s="84" t="s">
        <v>426</v>
      </c>
      <c r="M128" s="91" t="s">
        <v>681</v>
      </c>
      <c r="N128" s="88">
        <v>53</v>
      </c>
      <c r="O128" s="88">
        <v>86</v>
      </c>
      <c r="P128" s="88" t="s">
        <v>634</v>
      </c>
      <c r="Q128" s="91"/>
    </row>
    <row r="129" spans="1:17" ht="49.5">
      <c r="A129" s="84" t="s">
        <v>455</v>
      </c>
      <c r="B129" s="84" t="s">
        <v>611</v>
      </c>
      <c r="C129" s="84" t="s">
        <v>683</v>
      </c>
      <c r="D129" s="106">
        <v>48101909</v>
      </c>
      <c r="E129" s="107" t="s">
        <v>684</v>
      </c>
      <c r="F129" s="108">
        <v>43891</v>
      </c>
      <c r="G129" s="84">
        <v>30</v>
      </c>
      <c r="H129" s="84" t="s">
        <v>415</v>
      </c>
      <c r="I129" s="86">
        <v>450000</v>
      </c>
      <c r="J129" s="87">
        <v>535500</v>
      </c>
      <c r="K129" s="84" t="s">
        <v>425</v>
      </c>
      <c r="L129" s="84" t="s">
        <v>426</v>
      </c>
      <c r="M129" s="84" t="s">
        <v>685</v>
      </c>
      <c r="N129" s="88">
        <v>88</v>
      </c>
      <c r="O129" s="88">
        <v>138</v>
      </c>
      <c r="P129" s="88" t="s">
        <v>615</v>
      </c>
      <c r="Q129" s="84"/>
    </row>
    <row r="130" spans="1:17" ht="49.5">
      <c r="A130" s="84" t="s">
        <v>455</v>
      </c>
      <c r="B130" s="84" t="s">
        <v>611</v>
      </c>
      <c r="C130" s="84" t="s">
        <v>683</v>
      </c>
      <c r="D130" s="106">
        <v>48101516</v>
      </c>
      <c r="E130" s="107" t="s">
        <v>686</v>
      </c>
      <c r="F130" s="108">
        <v>43891</v>
      </c>
      <c r="G130" s="84">
        <v>30</v>
      </c>
      <c r="H130" s="84" t="s">
        <v>415</v>
      </c>
      <c r="I130" s="86">
        <v>300000</v>
      </c>
      <c r="J130" s="87">
        <v>357000</v>
      </c>
      <c r="K130" s="84" t="s">
        <v>425</v>
      </c>
      <c r="L130" s="84" t="s">
        <v>426</v>
      </c>
      <c r="M130" s="84" t="s">
        <v>685</v>
      </c>
      <c r="N130" s="88">
        <v>88</v>
      </c>
      <c r="O130" s="88">
        <v>138</v>
      </c>
      <c r="P130" s="88" t="s">
        <v>615</v>
      </c>
      <c r="Q130" s="84"/>
    </row>
    <row r="131" spans="1:17" ht="66">
      <c r="A131" s="84" t="s">
        <v>455</v>
      </c>
      <c r="B131" s="84" t="s">
        <v>611</v>
      </c>
      <c r="C131" s="84" t="s">
        <v>683</v>
      </c>
      <c r="D131" s="106">
        <v>72103300</v>
      </c>
      <c r="E131" s="107" t="s">
        <v>687</v>
      </c>
      <c r="F131" s="108">
        <v>43891</v>
      </c>
      <c r="G131" s="84">
        <v>30</v>
      </c>
      <c r="H131" s="84" t="s">
        <v>415</v>
      </c>
      <c r="I131" s="86">
        <v>1034000</v>
      </c>
      <c r="J131" s="87">
        <v>1230460</v>
      </c>
      <c r="K131" s="84" t="s">
        <v>425</v>
      </c>
      <c r="L131" s="84" t="s">
        <v>426</v>
      </c>
      <c r="M131" s="84" t="s">
        <v>685</v>
      </c>
      <c r="N131" s="88">
        <v>53</v>
      </c>
      <c r="O131" s="88">
        <v>86</v>
      </c>
      <c r="P131" s="88" t="s">
        <v>643</v>
      </c>
      <c r="Q131" s="84"/>
    </row>
    <row r="132" spans="1:17" ht="66">
      <c r="A132" s="84" t="s">
        <v>455</v>
      </c>
      <c r="B132" s="84" t="s">
        <v>611</v>
      </c>
      <c r="C132" s="84" t="s">
        <v>683</v>
      </c>
      <c r="D132" s="106">
        <v>72102900</v>
      </c>
      <c r="E132" s="107" t="s">
        <v>688</v>
      </c>
      <c r="F132" s="108">
        <v>43891</v>
      </c>
      <c r="G132" s="84">
        <v>30</v>
      </c>
      <c r="H132" s="84" t="s">
        <v>415</v>
      </c>
      <c r="I132" s="86">
        <v>1034000</v>
      </c>
      <c r="J132" s="87">
        <v>1230460</v>
      </c>
      <c r="K132" s="84" t="s">
        <v>425</v>
      </c>
      <c r="L132" s="84" t="s">
        <v>426</v>
      </c>
      <c r="M132" s="84" t="s">
        <v>685</v>
      </c>
      <c r="N132" s="88">
        <v>53</v>
      </c>
      <c r="O132" s="88">
        <v>86</v>
      </c>
      <c r="P132" s="88" t="s">
        <v>643</v>
      </c>
      <c r="Q132" s="84"/>
    </row>
    <row r="133" spans="1:17" ht="49.5">
      <c r="A133" s="84" t="s">
        <v>455</v>
      </c>
      <c r="B133" s="84" t="s">
        <v>611</v>
      </c>
      <c r="C133" s="84" t="s">
        <v>683</v>
      </c>
      <c r="D133" s="106">
        <v>56121506</v>
      </c>
      <c r="E133" s="107" t="s">
        <v>689</v>
      </c>
      <c r="F133" s="108">
        <v>43952</v>
      </c>
      <c r="G133" s="84">
        <v>30</v>
      </c>
      <c r="H133" s="84" t="s">
        <v>415</v>
      </c>
      <c r="I133" s="86">
        <v>3000000</v>
      </c>
      <c r="J133" s="87">
        <v>3570000</v>
      </c>
      <c r="K133" s="84" t="s">
        <v>425</v>
      </c>
      <c r="L133" s="84" t="s">
        <v>426</v>
      </c>
      <c r="M133" s="84" t="s">
        <v>685</v>
      </c>
      <c r="N133" s="88">
        <v>88</v>
      </c>
      <c r="O133" s="88">
        <v>138</v>
      </c>
      <c r="P133" s="88" t="s">
        <v>615</v>
      </c>
      <c r="Q133" s="84"/>
    </row>
    <row r="134" spans="1:17" ht="33">
      <c r="A134" s="84" t="s">
        <v>455</v>
      </c>
      <c r="B134" s="84" t="s">
        <v>611</v>
      </c>
      <c r="C134" s="84" t="s">
        <v>683</v>
      </c>
      <c r="D134" s="106">
        <v>82121503</v>
      </c>
      <c r="E134" s="107" t="s">
        <v>690</v>
      </c>
      <c r="F134" s="108">
        <v>43845</v>
      </c>
      <c r="G134" s="84">
        <v>365</v>
      </c>
      <c r="H134" s="84" t="s">
        <v>415</v>
      </c>
      <c r="I134" s="86">
        <v>10000000</v>
      </c>
      <c r="J134" s="87">
        <v>10000000</v>
      </c>
      <c r="K134" s="84" t="s">
        <v>425</v>
      </c>
      <c r="L134" s="84" t="s">
        <v>426</v>
      </c>
      <c r="M134" s="84" t="s">
        <v>685</v>
      </c>
      <c r="N134" s="88">
        <v>6</v>
      </c>
      <c r="O134" s="88">
        <v>6</v>
      </c>
      <c r="P134" s="88" t="s">
        <v>631</v>
      </c>
      <c r="Q134" s="84"/>
    </row>
    <row r="135" spans="1:17" ht="33">
      <c r="A135" s="84" t="s">
        <v>455</v>
      </c>
      <c r="B135" s="84" t="s">
        <v>611</v>
      </c>
      <c r="C135" s="84" t="s">
        <v>683</v>
      </c>
      <c r="D135" s="106">
        <v>80161801</v>
      </c>
      <c r="E135" s="107" t="s">
        <v>691</v>
      </c>
      <c r="F135" s="108">
        <v>43845</v>
      </c>
      <c r="G135" s="84">
        <v>365</v>
      </c>
      <c r="H135" s="84" t="s">
        <v>415</v>
      </c>
      <c r="I135" s="86">
        <v>5124908</v>
      </c>
      <c r="J135" s="87">
        <v>5124908</v>
      </c>
      <c r="K135" s="84" t="s">
        <v>425</v>
      </c>
      <c r="L135" s="84" t="s">
        <v>426</v>
      </c>
      <c r="M135" s="84" t="s">
        <v>685</v>
      </c>
      <c r="N135" s="88">
        <v>40</v>
      </c>
      <c r="O135" s="88">
        <v>71</v>
      </c>
      <c r="P135" s="88" t="s">
        <v>639</v>
      </c>
      <c r="Q135" s="84"/>
    </row>
    <row r="136" spans="1:17" ht="33">
      <c r="A136" s="84" t="s">
        <v>455</v>
      </c>
      <c r="B136" s="84" t="s">
        <v>611</v>
      </c>
      <c r="C136" s="84" t="s">
        <v>683</v>
      </c>
      <c r="D136" s="106">
        <v>78181703</v>
      </c>
      <c r="E136" s="107" t="s">
        <v>692</v>
      </c>
      <c r="F136" s="108">
        <v>43845</v>
      </c>
      <c r="G136" s="84">
        <v>335</v>
      </c>
      <c r="H136" s="84" t="s">
        <v>415</v>
      </c>
      <c r="I136" s="86">
        <v>4413407</v>
      </c>
      <c r="J136" s="87">
        <v>5251954.33</v>
      </c>
      <c r="K136" s="84" t="s">
        <v>425</v>
      </c>
      <c r="L136" s="84" t="s">
        <v>426</v>
      </c>
      <c r="M136" s="84" t="s">
        <v>685</v>
      </c>
      <c r="N136" s="88">
        <v>21</v>
      </c>
      <c r="O136" s="88">
        <v>38</v>
      </c>
      <c r="P136" s="88" t="s">
        <v>693</v>
      </c>
      <c r="Q136" s="84"/>
    </row>
    <row r="137" spans="1:17" ht="49.5">
      <c r="A137" s="84" t="s">
        <v>455</v>
      </c>
      <c r="B137" s="84" t="s">
        <v>611</v>
      </c>
      <c r="C137" s="84" t="s">
        <v>683</v>
      </c>
      <c r="D137" s="106">
        <v>92101902</v>
      </c>
      <c r="E137" s="107" t="s">
        <v>694</v>
      </c>
      <c r="F137" s="108">
        <v>44013</v>
      </c>
      <c r="G137" s="84">
        <v>335</v>
      </c>
      <c r="H137" s="84" t="s">
        <v>415</v>
      </c>
      <c r="I137" s="86">
        <v>6000000</v>
      </c>
      <c r="J137" s="87">
        <v>7140000</v>
      </c>
      <c r="K137" s="84" t="s">
        <v>425</v>
      </c>
      <c r="L137" s="84" t="s">
        <v>426</v>
      </c>
      <c r="M137" s="84" t="s">
        <v>685</v>
      </c>
      <c r="N137" s="88">
        <v>6</v>
      </c>
      <c r="O137" s="88">
        <v>6</v>
      </c>
      <c r="P137" s="88" t="s">
        <v>631</v>
      </c>
      <c r="Q137" s="84"/>
    </row>
    <row r="138" spans="1:17" ht="66">
      <c r="A138" s="84" t="s">
        <v>455</v>
      </c>
      <c r="B138" s="84" t="s">
        <v>611</v>
      </c>
      <c r="C138" s="84" t="s">
        <v>683</v>
      </c>
      <c r="D138" s="106">
        <v>72101511</v>
      </c>
      <c r="E138" s="107" t="s">
        <v>695</v>
      </c>
      <c r="F138" s="108">
        <v>43845</v>
      </c>
      <c r="G138" s="84">
        <v>365</v>
      </c>
      <c r="H138" s="84" t="s">
        <v>415</v>
      </c>
      <c r="I138" s="86">
        <v>3004160</v>
      </c>
      <c r="J138" s="87">
        <v>3574950.4</v>
      </c>
      <c r="K138" s="84" t="s">
        <v>425</v>
      </c>
      <c r="L138" s="84" t="s">
        <v>426</v>
      </c>
      <c r="M138" s="84" t="s">
        <v>685</v>
      </c>
      <c r="N138" s="88">
        <v>53</v>
      </c>
      <c r="O138" s="88">
        <v>86</v>
      </c>
      <c r="P138" s="88" t="s">
        <v>634</v>
      </c>
      <c r="Q138" s="84"/>
    </row>
    <row r="139" spans="1:17" ht="49.5">
      <c r="A139" s="84" t="s">
        <v>455</v>
      </c>
      <c r="B139" s="84" t="s">
        <v>611</v>
      </c>
      <c r="C139" s="84" t="s">
        <v>683</v>
      </c>
      <c r="D139" s="106">
        <v>40101701</v>
      </c>
      <c r="E139" s="107" t="s">
        <v>696</v>
      </c>
      <c r="F139" s="108">
        <v>43983</v>
      </c>
      <c r="G139" s="84">
        <v>30</v>
      </c>
      <c r="H139" s="84" t="s">
        <v>415</v>
      </c>
      <c r="I139" s="86">
        <v>8880000</v>
      </c>
      <c r="J139" s="87">
        <v>10567200</v>
      </c>
      <c r="K139" s="84" t="s">
        <v>425</v>
      </c>
      <c r="L139" s="84" t="s">
        <v>426</v>
      </c>
      <c r="M139" s="84" t="s">
        <v>685</v>
      </c>
      <c r="N139" s="88">
        <v>88</v>
      </c>
      <c r="O139" s="88">
        <v>138</v>
      </c>
      <c r="P139" s="88" t="s">
        <v>615</v>
      </c>
      <c r="Q139" s="84"/>
    </row>
    <row r="140" spans="1:17" ht="49.5">
      <c r="A140" s="84" t="s">
        <v>455</v>
      </c>
      <c r="B140" s="84" t="s">
        <v>611</v>
      </c>
      <c r="C140" s="84" t="s">
        <v>683</v>
      </c>
      <c r="D140" s="106">
        <v>81141805</v>
      </c>
      <c r="E140" s="107" t="s">
        <v>697</v>
      </c>
      <c r="F140" s="108">
        <v>43845</v>
      </c>
      <c r="G140" s="84">
        <v>365</v>
      </c>
      <c r="H140" s="84" t="s">
        <v>415</v>
      </c>
      <c r="I140" s="86">
        <v>26979448</v>
      </c>
      <c r="J140" s="87">
        <v>32105543.120000001</v>
      </c>
      <c r="K140" s="84" t="s">
        <v>425</v>
      </c>
      <c r="L140" s="84" t="s">
        <v>426</v>
      </c>
      <c r="M140" s="84" t="s">
        <v>685</v>
      </c>
      <c r="N140" s="88">
        <v>6</v>
      </c>
      <c r="O140" s="88">
        <v>6</v>
      </c>
      <c r="P140" s="88" t="s">
        <v>629</v>
      </c>
      <c r="Q140" s="84"/>
    </row>
    <row r="141" spans="1:17" ht="49.5">
      <c r="A141" s="84" t="s">
        <v>455</v>
      </c>
      <c r="B141" s="84" t="s">
        <v>611</v>
      </c>
      <c r="C141" s="84" t="s">
        <v>683</v>
      </c>
      <c r="D141" s="106">
        <v>81141805</v>
      </c>
      <c r="E141" s="107" t="s">
        <v>698</v>
      </c>
      <c r="F141" s="108">
        <v>43845</v>
      </c>
      <c r="G141" s="84">
        <v>365</v>
      </c>
      <c r="H141" s="84" t="s">
        <v>415</v>
      </c>
      <c r="I141" s="86">
        <v>26979448</v>
      </c>
      <c r="J141" s="87">
        <v>32105543.120000001</v>
      </c>
      <c r="K141" s="84" t="s">
        <v>425</v>
      </c>
      <c r="L141" s="84" t="s">
        <v>426</v>
      </c>
      <c r="M141" s="84" t="s">
        <v>685</v>
      </c>
      <c r="N141" s="88">
        <v>6</v>
      </c>
      <c r="O141" s="88">
        <v>6</v>
      </c>
      <c r="P141" s="88" t="s">
        <v>629</v>
      </c>
      <c r="Q141" s="84"/>
    </row>
    <row r="142" spans="1:17" ht="49.5">
      <c r="A142" s="84" t="s">
        <v>455</v>
      </c>
      <c r="B142" s="84" t="s">
        <v>611</v>
      </c>
      <c r="C142" s="84" t="s">
        <v>683</v>
      </c>
      <c r="D142" s="106">
        <v>81141805</v>
      </c>
      <c r="E142" s="107" t="s">
        <v>697</v>
      </c>
      <c r="F142" s="108">
        <v>43845</v>
      </c>
      <c r="G142" s="84">
        <v>365</v>
      </c>
      <c r="H142" s="84" t="s">
        <v>415</v>
      </c>
      <c r="I142" s="86">
        <v>17986299</v>
      </c>
      <c r="J142" s="87">
        <v>21403695.809999999</v>
      </c>
      <c r="K142" s="84" t="s">
        <v>425</v>
      </c>
      <c r="L142" s="84" t="s">
        <v>426</v>
      </c>
      <c r="M142" s="84" t="s">
        <v>685</v>
      </c>
      <c r="N142" s="88">
        <v>6</v>
      </c>
      <c r="O142" s="88">
        <v>6</v>
      </c>
      <c r="P142" s="88" t="s">
        <v>629</v>
      </c>
      <c r="Q142" s="84"/>
    </row>
    <row r="143" spans="1:17" ht="49.5">
      <c r="A143" s="84" t="s">
        <v>455</v>
      </c>
      <c r="B143" s="84" t="s">
        <v>611</v>
      </c>
      <c r="C143" s="84" t="s">
        <v>683</v>
      </c>
      <c r="D143" s="106">
        <v>72103300</v>
      </c>
      <c r="E143" s="107" t="s">
        <v>699</v>
      </c>
      <c r="F143" s="108">
        <v>43845</v>
      </c>
      <c r="G143" s="84">
        <v>365</v>
      </c>
      <c r="H143" s="84" t="s">
        <v>415</v>
      </c>
      <c r="I143" s="86">
        <v>3096000</v>
      </c>
      <c r="J143" s="87">
        <v>3684240</v>
      </c>
      <c r="K143" s="84" t="s">
        <v>425</v>
      </c>
      <c r="L143" s="84" t="s">
        <v>426</v>
      </c>
      <c r="M143" s="84" t="s">
        <v>685</v>
      </c>
      <c r="N143" s="88">
        <v>53</v>
      </c>
      <c r="O143" s="88">
        <v>86</v>
      </c>
      <c r="P143" s="88" t="s">
        <v>637</v>
      </c>
      <c r="Q143" s="84"/>
    </row>
    <row r="144" spans="1:17" ht="49.5">
      <c r="A144" s="84" t="s">
        <v>455</v>
      </c>
      <c r="B144" s="84" t="s">
        <v>611</v>
      </c>
      <c r="C144" s="84" t="s">
        <v>700</v>
      </c>
      <c r="D144" s="84">
        <v>56000000</v>
      </c>
      <c r="E144" s="84" t="s">
        <v>701</v>
      </c>
      <c r="F144" s="85">
        <v>43850</v>
      </c>
      <c r="G144" s="84">
        <v>30</v>
      </c>
      <c r="H144" s="84" t="s">
        <v>415</v>
      </c>
      <c r="I144" s="86">
        <v>5000000</v>
      </c>
      <c r="J144" s="87">
        <v>5950000</v>
      </c>
      <c r="K144" s="84" t="s">
        <v>425</v>
      </c>
      <c r="L144" s="84" t="s">
        <v>426</v>
      </c>
      <c r="M144" s="84" t="s">
        <v>702</v>
      </c>
      <c r="N144" s="88">
        <v>88</v>
      </c>
      <c r="O144" s="88">
        <v>138</v>
      </c>
      <c r="P144" s="88" t="s">
        <v>615</v>
      </c>
      <c r="Q144" s="84" t="s">
        <v>703</v>
      </c>
    </row>
    <row r="145" spans="1:17" ht="82.5">
      <c r="A145" s="84" t="s">
        <v>455</v>
      </c>
      <c r="B145" s="84" t="s">
        <v>611</v>
      </c>
      <c r="C145" s="84" t="s">
        <v>700</v>
      </c>
      <c r="D145" s="84">
        <v>45000000</v>
      </c>
      <c r="E145" s="84" t="s">
        <v>704</v>
      </c>
      <c r="F145" s="85">
        <v>43871</v>
      </c>
      <c r="G145" s="84">
        <v>20</v>
      </c>
      <c r="H145" s="84" t="s">
        <v>415</v>
      </c>
      <c r="I145" s="86">
        <v>6000000</v>
      </c>
      <c r="J145" s="87">
        <v>7140000</v>
      </c>
      <c r="K145" s="84" t="s">
        <v>425</v>
      </c>
      <c r="L145" s="84" t="s">
        <v>426</v>
      </c>
      <c r="M145" s="84" t="s">
        <v>702</v>
      </c>
      <c r="N145" s="88">
        <v>88</v>
      </c>
      <c r="O145" s="88">
        <v>138</v>
      </c>
      <c r="P145" s="88" t="s">
        <v>615</v>
      </c>
      <c r="Q145" s="84" t="s">
        <v>705</v>
      </c>
    </row>
    <row r="146" spans="1:17" ht="33">
      <c r="A146" s="84" t="s">
        <v>455</v>
      </c>
      <c r="B146" s="84" t="s">
        <v>611</v>
      </c>
      <c r="C146" s="84" t="s">
        <v>700</v>
      </c>
      <c r="D146" s="84">
        <v>72000000</v>
      </c>
      <c r="E146" s="84" t="s">
        <v>706</v>
      </c>
      <c r="F146" s="85">
        <v>43876</v>
      </c>
      <c r="G146" s="84">
        <v>30</v>
      </c>
      <c r="H146" s="84" t="s">
        <v>415</v>
      </c>
      <c r="I146" s="86">
        <v>18000000</v>
      </c>
      <c r="J146" s="87">
        <v>21420000</v>
      </c>
      <c r="K146" s="84" t="s">
        <v>425</v>
      </c>
      <c r="L146" s="84" t="s">
        <v>426</v>
      </c>
      <c r="M146" s="84" t="s">
        <v>702</v>
      </c>
      <c r="N146" s="88">
        <v>51</v>
      </c>
      <c r="O146" s="88">
        <v>83</v>
      </c>
      <c r="P146" s="88" t="s">
        <v>707</v>
      </c>
      <c r="Q146" s="84" t="s">
        <v>708</v>
      </c>
    </row>
    <row r="147" spans="1:17" ht="33">
      <c r="A147" s="84" t="s">
        <v>455</v>
      </c>
      <c r="B147" s="84" t="s">
        <v>611</v>
      </c>
      <c r="C147" s="84" t="s">
        <v>700</v>
      </c>
      <c r="D147" s="84">
        <v>72000000</v>
      </c>
      <c r="E147" s="104" t="s">
        <v>709</v>
      </c>
      <c r="F147" s="85">
        <v>43845</v>
      </c>
      <c r="G147" s="84">
        <v>30</v>
      </c>
      <c r="H147" s="84" t="s">
        <v>415</v>
      </c>
      <c r="I147" s="86">
        <v>6000000</v>
      </c>
      <c r="J147" s="87">
        <v>7140000</v>
      </c>
      <c r="K147" s="84" t="s">
        <v>425</v>
      </c>
      <c r="L147" s="84" t="s">
        <v>426</v>
      </c>
      <c r="M147" s="84" t="s">
        <v>702</v>
      </c>
      <c r="N147" s="88">
        <v>51</v>
      </c>
      <c r="O147" s="88">
        <v>83</v>
      </c>
      <c r="P147" s="88" t="s">
        <v>707</v>
      </c>
      <c r="Q147" s="84" t="s">
        <v>710</v>
      </c>
    </row>
    <row r="148" spans="1:17" ht="66">
      <c r="A148" s="84" t="s">
        <v>455</v>
      </c>
      <c r="B148" s="84" t="s">
        <v>611</v>
      </c>
      <c r="C148" s="84" t="s">
        <v>700</v>
      </c>
      <c r="D148" s="84">
        <v>72000000</v>
      </c>
      <c r="E148" s="84" t="s">
        <v>711</v>
      </c>
      <c r="F148" s="85">
        <v>43866</v>
      </c>
      <c r="G148" s="84">
        <v>30</v>
      </c>
      <c r="H148" s="84" t="s">
        <v>415</v>
      </c>
      <c r="I148" s="86">
        <v>4000000</v>
      </c>
      <c r="J148" s="87">
        <v>4760000</v>
      </c>
      <c r="K148" s="84" t="s">
        <v>425</v>
      </c>
      <c r="L148" s="84" t="s">
        <v>426</v>
      </c>
      <c r="M148" s="84" t="s">
        <v>702</v>
      </c>
      <c r="N148" s="88">
        <v>53</v>
      </c>
      <c r="O148" s="88">
        <v>86</v>
      </c>
      <c r="P148" s="88" t="s">
        <v>643</v>
      </c>
      <c r="Q148" s="84" t="s">
        <v>712</v>
      </c>
    </row>
    <row r="149" spans="1:17" ht="49.5">
      <c r="A149" s="84" t="s">
        <v>455</v>
      </c>
      <c r="B149" s="84" t="s">
        <v>611</v>
      </c>
      <c r="C149" s="84" t="s">
        <v>700</v>
      </c>
      <c r="D149" s="84">
        <v>72000000</v>
      </c>
      <c r="E149" s="84" t="s">
        <v>713</v>
      </c>
      <c r="F149" s="85">
        <v>43845</v>
      </c>
      <c r="G149" s="84">
        <v>300</v>
      </c>
      <c r="H149" s="84" t="s">
        <v>415</v>
      </c>
      <c r="I149" s="86">
        <v>8000000</v>
      </c>
      <c r="J149" s="87">
        <v>9520000</v>
      </c>
      <c r="K149" s="84" t="s">
        <v>425</v>
      </c>
      <c r="L149" s="84" t="s">
        <v>426</v>
      </c>
      <c r="M149" s="84" t="s">
        <v>702</v>
      </c>
      <c r="N149" s="88">
        <v>53</v>
      </c>
      <c r="O149" s="88">
        <v>86</v>
      </c>
      <c r="P149" s="88" t="s">
        <v>634</v>
      </c>
      <c r="Q149" s="84" t="s">
        <v>714</v>
      </c>
    </row>
    <row r="150" spans="1:17" ht="66">
      <c r="A150" s="84" t="s">
        <v>455</v>
      </c>
      <c r="B150" s="84" t="s">
        <v>611</v>
      </c>
      <c r="C150" s="84" t="s">
        <v>700</v>
      </c>
      <c r="D150" s="84">
        <v>72000000</v>
      </c>
      <c r="E150" s="84" t="s">
        <v>715</v>
      </c>
      <c r="F150" s="85">
        <v>43871</v>
      </c>
      <c r="G150" s="84">
        <v>30</v>
      </c>
      <c r="H150" s="84" t="s">
        <v>415</v>
      </c>
      <c r="I150" s="86">
        <v>2000000</v>
      </c>
      <c r="J150" s="87">
        <v>2380000</v>
      </c>
      <c r="K150" s="84" t="s">
        <v>425</v>
      </c>
      <c r="L150" s="84" t="s">
        <v>426</v>
      </c>
      <c r="M150" s="84" t="s">
        <v>702</v>
      </c>
      <c r="N150" s="88">
        <v>53</v>
      </c>
      <c r="O150" s="88">
        <v>86</v>
      </c>
      <c r="P150" s="88" t="s">
        <v>643</v>
      </c>
      <c r="Q150" s="84" t="s">
        <v>716</v>
      </c>
    </row>
    <row r="151" spans="1:17" ht="66">
      <c r="A151" s="84" t="s">
        <v>455</v>
      </c>
      <c r="B151" s="84" t="s">
        <v>611</v>
      </c>
      <c r="C151" s="84" t="s">
        <v>700</v>
      </c>
      <c r="D151" s="84">
        <v>72000000</v>
      </c>
      <c r="E151" s="84" t="s">
        <v>717</v>
      </c>
      <c r="F151" s="85">
        <v>43845</v>
      </c>
      <c r="G151" s="84">
        <v>60</v>
      </c>
      <c r="H151" s="84" t="s">
        <v>415</v>
      </c>
      <c r="I151" s="86">
        <v>12500000</v>
      </c>
      <c r="J151" s="87">
        <v>14875000</v>
      </c>
      <c r="K151" s="84" t="s">
        <v>425</v>
      </c>
      <c r="L151" s="84" t="s">
        <v>426</v>
      </c>
      <c r="M151" s="84" t="s">
        <v>702</v>
      </c>
      <c r="N151" s="88">
        <v>53</v>
      </c>
      <c r="O151" s="88">
        <v>86</v>
      </c>
      <c r="P151" s="88" t="s">
        <v>643</v>
      </c>
      <c r="Q151" s="84" t="s">
        <v>718</v>
      </c>
    </row>
    <row r="152" spans="1:17" ht="66">
      <c r="A152" s="84" t="s">
        <v>455</v>
      </c>
      <c r="B152" s="84" t="s">
        <v>611</v>
      </c>
      <c r="C152" s="84" t="s">
        <v>700</v>
      </c>
      <c r="D152" s="84">
        <v>72000000</v>
      </c>
      <c r="E152" s="84" t="s">
        <v>719</v>
      </c>
      <c r="F152" s="85">
        <v>43891</v>
      </c>
      <c r="G152" s="84">
        <v>30</v>
      </c>
      <c r="H152" s="84" t="s">
        <v>415</v>
      </c>
      <c r="I152" s="86">
        <v>3000000</v>
      </c>
      <c r="J152" s="87">
        <v>3570000</v>
      </c>
      <c r="K152" s="84" t="s">
        <v>425</v>
      </c>
      <c r="L152" s="84" t="s">
        <v>426</v>
      </c>
      <c r="M152" s="84" t="s">
        <v>702</v>
      </c>
      <c r="N152" s="88">
        <v>53</v>
      </c>
      <c r="O152" s="88">
        <v>86</v>
      </c>
      <c r="P152" s="88" t="s">
        <v>643</v>
      </c>
      <c r="Q152" s="84" t="s">
        <v>720</v>
      </c>
    </row>
    <row r="153" spans="1:17" ht="66">
      <c r="A153" s="84" t="s">
        <v>455</v>
      </c>
      <c r="B153" s="84" t="s">
        <v>611</v>
      </c>
      <c r="C153" s="84" t="s">
        <v>700</v>
      </c>
      <c r="D153" s="84">
        <v>72000000</v>
      </c>
      <c r="E153" s="84" t="s">
        <v>721</v>
      </c>
      <c r="F153" s="85">
        <v>43905</v>
      </c>
      <c r="G153" s="84">
        <v>60</v>
      </c>
      <c r="H153" s="84" t="s">
        <v>415</v>
      </c>
      <c r="I153" s="86">
        <v>5000000</v>
      </c>
      <c r="J153" s="87">
        <v>5950000</v>
      </c>
      <c r="K153" s="84" t="s">
        <v>425</v>
      </c>
      <c r="L153" s="84" t="s">
        <v>426</v>
      </c>
      <c r="M153" s="84" t="s">
        <v>702</v>
      </c>
      <c r="N153" s="88">
        <v>53</v>
      </c>
      <c r="O153" s="88">
        <v>86</v>
      </c>
      <c r="P153" s="88" t="s">
        <v>643</v>
      </c>
      <c r="Q153" s="84" t="s">
        <v>722</v>
      </c>
    </row>
    <row r="154" spans="1:17" ht="49.5">
      <c r="A154" s="84" t="s">
        <v>455</v>
      </c>
      <c r="B154" s="84" t="s">
        <v>611</v>
      </c>
      <c r="C154" s="84" t="s">
        <v>700</v>
      </c>
      <c r="D154" s="84">
        <v>80000000</v>
      </c>
      <c r="E154" s="84" t="s">
        <v>723</v>
      </c>
      <c r="F154" s="85">
        <v>43832</v>
      </c>
      <c r="G154" s="84">
        <v>365</v>
      </c>
      <c r="H154" s="84" t="s">
        <v>604</v>
      </c>
      <c r="I154" s="86">
        <v>109000000</v>
      </c>
      <c r="J154" s="87">
        <v>129710000</v>
      </c>
      <c r="K154" s="84" t="s">
        <v>425</v>
      </c>
      <c r="L154" s="84" t="s">
        <v>426</v>
      </c>
      <c r="M154" s="84" t="s">
        <v>724</v>
      </c>
      <c r="N154" s="88">
        <v>6</v>
      </c>
      <c r="O154" s="88">
        <v>6</v>
      </c>
      <c r="P154" s="88" t="s">
        <v>629</v>
      </c>
      <c r="Q154" s="84" t="s">
        <v>725</v>
      </c>
    </row>
    <row r="155" spans="1:17" ht="49.5">
      <c r="A155" s="84" t="s">
        <v>455</v>
      </c>
      <c r="B155" s="84" t="s">
        <v>611</v>
      </c>
      <c r="C155" s="84" t="s">
        <v>726</v>
      </c>
      <c r="D155" s="101">
        <v>82121503</v>
      </c>
      <c r="E155" s="95" t="s">
        <v>727</v>
      </c>
      <c r="F155" s="85">
        <v>43845</v>
      </c>
      <c r="G155" s="84">
        <v>365</v>
      </c>
      <c r="H155" s="84" t="s">
        <v>604</v>
      </c>
      <c r="I155" s="86">
        <v>7000000</v>
      </c>
      <c r="J155" s="87">
        <v>7000000</v>
      </c>
      <c r="K155" s="84" t="s">
        <v>425</v>
      </c>
      <c r="L155" s="84" t="s">
        <v>426</v>
      </c>
      <c r="M155" s="84" t="s">
        <v>728</v>
      </c>
      <c r="N155" s="88">
        <v>6</v>
      </c>
      <c r="O155" s="88">
        <v>6</v>
      </c>
      <c r="P155" s="88" t="s">
        <v>631</v>
      </c>
      <c r="Q155" s="84"/>
    </row>
    <row r="156" spans="1:17" ht="66">
      <c r="A156" s="84" t="s">
        <v>455</v>
      </c>
      <c r="B156" s="84" t="s">
        <v>611</v>
      </c>
      <c r="C156" s="84" t="s">
        <v>726</v>
      </c>
      <c r="D156" s="101">
        <v>72103302</v>
      </c>
      <c r="E156" s="95" t="s">
        <v>729</v>
      </c>
      <c r="F156" s="85">
        <v>43862</v>
      </c>
      <c r="G156" s="84">
        <v>330</v>
      </c>
      <c r="H156" s="84" t="s">
        <v>448</v>
      </c>
      <c r="I156" s="86">
        <v>3200000</v>
      </c>
      <c r="J156" s="87">
        <v>3200000</v>
      </c>
      <c r="K156" s="84" t="s">
        <v>425</v>
      </c>
      <c r="L156" s="84" t="s">
        <v>426</v>
      </c>
      <c r="M156" s="84" t="s">
        <v>728</v>
      </c>
      <c r="N156" s="88">
        <v>53</v>
      </c>
      <c r="O156" s="88">
        <v>86</v>
      </c>
      <c r="P156" s="88" t="s">
        <v>643</v>
      </c>
      <c r="Q156" s="84"/>
    </row>
    <row r="157" spans="1:17" ht="66">
      <c r="A157" s="84" t="s">
        <v>455</v>
      </c>
      <c r="B157" s="84" t="s">
        <v>611</v>
      </c>
      <c r="C157" s="84" t="s">
        <v>726</v>
      </c>
      <c r="D157" s="101">
        <v>81112307</v>
      </c>
      <c r="E157" s="95" t="s">
        <v>730</v>
      </c>
      <c r="F157" s="85">
        <v>43920</v>
      </c>
      <c r="G157" s="84">
        <v>120</v>
      </c>
      <c r="H157" s="84" t="s">
        <v>448</v>
      </c>
      <c r="I157" s="86">
        <v>4500000</v>
      </c>
      <c r="J157" s="87">
        <v>4500000</v>
      </c>
      <c r="K157" s="84" t="s">
        <v>425</v>
      </c>
      <c r="L157" s="84" t="s">
        <v>426</v>
      </c>
      <c r="M157" s="84" t="s">
        <v>728</v>
      </c>
      <c r="N157" s="88">
        <v>51</v>
      </c>
      <c r="O157" s="88">
        <v>83</v>
      </c>
      <c r="P157" s="88" t="s">
        <v>731</v>
      </c>
      <c r="Q157" s="84"/>
    </row>
    <row r="158" spans="1:17" ht="66">
      <c r="A158" s="84" t="s">
        <v>455</v>
      </c>
      <c r="B158" s="84" t="s">
        <v>611</v>
      </c>
      <c r="C158" s="84" t="s">
        <v>726</v>
      </c>
      <c r="D158" s="100">
        <v>72153608</v>
      </c>
      <c r="E158" s="100" t="s">
        <v>732</v>
      </c>
      <c r="F158" s="85">
        <v>43971</v>
      </c>
      <c r="G158" s="84">
        <v>120</v>
      </c>
      <c r="H158" s="84" t="s">
        <v>448</v>
      </c>
      <c r="I158" s="86">
        <v>4800000</v>
      </c>
      <c r="J158" s="87">
        <v>5712000</v>
      </c>
      <c r="K158" s="84" t="s">
        <v>425</v>
      </c>
      <c r="L158" s="84" t="s">
        <v>426</v>
      </c>
      <c r="M158" s="84" t="s">
        <v>728</v>
      </c>
      <c r="N158" s="88">
        <v>51</v>
      </c>
      <c r="O158" s="88">
        <v>83</v>
      </c>
      <c r="P158" s="88" t="s">
        <v>731</v>
      </c>
      <c r="Q158" s="84"/>
    </row>
    <row r="159" spans="1:17" ht="198">
      <c r="A159" s="84" t="s">
        <v>455</v>
      </c>
      <c r="B159" s="84" t="s">
        <v>611</v>
      </c>
      <c r="C159" s="84" t="s">
        <v>726</v>
      </c>
      <c r="D159" s="101">
        <v>72101511</v>
      </c>
      <c r="E159" s="95" t="s">
        <v>733</v>
      </c>
      <c r="F159" s="85">
        <v>43845</v>
      </c>
      <c r="G159" s="84">
        <v>365</v>
      </c>
      <c r="H159" s="84" t="s">
        <v>448</v>
      </c>
      <c r="I159" s="86">
        <v>7020000</v>
      </c>
      <c r="J159" s="87">
        <v>8353800</v>
      </c>
      <c r="K159" s="84" t="s">
        <v>425</v>
      </c>
      <c r="L159" s="84" t="s">
        <v>426</v>
      </c>
      <c r="M159" s="84" t="s">
        <v>728</v>
      </c>
      <c r="N159" s="88">
        <v>53</v>
      </c>
      <c r="O159" s="88">
        <v>86</v>
      </c>
      <c r="P159" s="88" t="s">
        <v>634</v>
      </c>
      <c r="Q159" s="84"/>
    </row>
    <row r="160" spans="1:17" ht="82.5">
      <c r="A160" s="84" t="s">
        <v>455</v>
      </c>
      <c r="B160" s="84" t="s">
        <v>611</v>
      </c>
      <c r="C160" s="84" t="s">
        <v>726</v>
      </c>
      <c r="D160" s="101">
        <v>81141805</v>
      </c>
      <c r="E160" s="95" t="s">
        <v>734</v>
      </c>
      <c r="F160" s="85">
        <v>43845</v>
      </c>
      <c r="G160" s="84">
        <v>365</v>
      </c>
      <c r="H160" s="84" t="s">
        <v>604</v>
      </c>
      <c r="I160" s="86">
        <v>20000000</v>
      </c>
      <c r="J160" s="87">
        <v>23800000</v>
      </c>
      <c r="K160" s="84" t="s">
        <v>425</v>
      </c>
      <c r="L160" s="84" t="s">
        <v>426</v>
      </c>
      <c r="M160" s="84" t="s">
        <v>728</v>
      </c>
      <c r="N160" s="88">
        <v>6</v>
      </c>
      <c r="O160" s="88">
        <v>6</v>
      </c>
      <c r="P160" s="88" t="s">
        <v>629</v>
      </c>
      <c r="Q160" s="84"/>
    </row>
    <row r="161" spans="1:17" ht="82.5">
      <c r="A161" s="84" t="s">
        <v>455</v>
      </c>
      <c r="B161" s="84" t="s">
        <v>611</v>
      </c>
      <c r="C161" s="84" t="s">
        <v>726</v>
      </c>
      <c r="D161" s="101">
        <v>81141805</v>
      </c>
      <c r="E161" s="95" t="s">
        <v>734</v>
      </c>
      <c r="F161" s="85">
        <v>43845</v>
      </c>
      <c r="G161" s="84">
        <v>365</v>
      </c>
      <c r="H161" s="84" t="s">
        <v>604</v>
      </c>
      <c r="I161" s="86">
        <v>20000000</v>
      </c>
      <c r="J161" s="87">
        <v>23800000</v>
      </c>
      <c r="K161" s="84" t="s">
        <v>425</v>
      </c>
      <c r="L161" s="84" t="s">
        <v>426</v>
      </c>
      <c r="M161" s="84" t="s">
        <v>728</v>
      </c>
      <c r="N161" s="88">
        <v>6</v>
      </c>
      <c r="O161" s="88">
        <v>6</v>
      </c>
      <c r="P161" s="88" t="s">
        <v>629</v>
      </c>
      <c r="Q161" s="84"/>
    </row>
    <row r="162" spans="1:17" ht="33">
      <c r="A162" s="84" t="s">
        <v>455</v>
      </c>
      <c r="B162" s="84" t="s">
        <v>611</v>
      </c>
      <c r="C162" s="84" t="s">
        <v>726</v>
      </c>
      <c r="D162" s="109">
        <v>80161801</v>
      </c>
      <c r="E162" s="99" t="s">
        <v>735</v>
      </c>
      <c r="F162" s="85">
        <v>43862</v>
      </c>
      <c r="G162" s="84">
        <v>330</v>
      </c>
      <c r="H162" s="84" t="s">
        <v>415</v>
      </c>
      <c r="I162" s="86">
        <v>2066113</v>
      </c>
      <c r="J162" s="87">
        <v>2458674.4700000002</v>
      </c>
      <c r="K162" s="84" t="s">
        <v>425</v>
      </c>
      <c r="L162" s="84" t="s">
        <v>426</v>
      </c>
      <c r="M162" s="84" t="s">
        <v>728</v>
      </c>
      <c r="N162" s="88">
        <v>40</v>
      </c>
      <c r="O162" s="88">
        <v>71</v>
      </c>
      <c r="P162" s="88" t="s">
        <v>639</v>
      </c>
      <c r="Q162" s="84"/>
    </row>
    <row r="163" spans="1:17" ht="66">
      <c r="A163" s="84" t="s">
        <v>455</v>
      </c>
      <c r="B163" s="84" t="s">
        <v>611</v>
      </c>
      <c r="C163" s="84" t="s">
        <v>726</v>
      </c>
      <c r="D163" s="100">
        <v>72154028</v>
      </c>
      <c r="E163" s="100" t="s">
        <v>736</v>
      </c>
      <c r="F163" s="85">
        <v>43862</v>
      </c>
      <c r="G163" s="84">
        <v>60</v>
      </c>
      <c r="H163" s="84" t="s">
        <v>448</v>
      </c>
      <c r="I163" s="86">
        <v>900000</v>
      </c>
      <c r="J163" s="87">
        <v>1071000</v>
      </c>
      <c r="K163" s="84" t="s">
        <v>425</v>
      </c>
      <c r="L163" s="84" t="s">
        <v>426</v>
      </c>
      <c r="M163" s="84" t="s">
        <v>728</v>
      </c>
      <c r="N163" s="88">
        <v>51</v>
      </c>
      <c r="O163" s="88">
        <v>83</v>
      </c>
      <c r="P163" s="88" t="s">
        <v>731</v>
      </c>
      <c r="Q163" s="84"/>
    </row>
    <row r="164" spans="1:17" ht="66">
      <c r="A164" s="84" t="s">
        <v>455</v>
      </c>
      <c r="B164" s="84" t="s">
        <v>611</v>
      </c>
      <c r="C164" s="84" t="s">
        <v>726</v>
      </c>
      <c r="D164" s="100">
        <v>72151302</v>
      </c>
      <c r="E164" s="100" t="s">
        <v>737</v>
      </c>
      <c r="F164" s="85">
        <v>43983</v>
      </c>
      <c r="G164" s="84">
        <v>60</v>
      </c>
      <c r="H164" s="84" t="s">
        <v>448</v>
      </c>
      <c r="I164" s="86">
        <v>3500000</v>
      </c>
      <c r="J164" s="87">
        <v>4165000</v>
      </c>
      <c r="K164" s="84" t="s">
        <v>425</v>
      </c>
      <c r="L164" s="84" t="s">
        <v>426</v>
      </c>
      <c r="M164" s="84" t="s">
        <v>728</v>
      </c>
      <c r="N164" s="88">
        <v>51</v>
      </c>
      <c r="O164" s="88">
        <v>83</v>
      </c>
      <c r="P164" s="88" t="s">
        <v>731</v>
      </c>
      <c r="Q164" s="84"/>
    </row>
    <row r="165" spans="1:17" ht="33">
      <c r="A165" s="84" t="s">
        <v>455</v>
      </c>
      <c r="B165" s="84" t="s">
        <v>611</v>
      </c>
      <c r="C165" s="84" t="s">
        <v>738</v>
      </c>
      <c r="D165" s="84">
        <v>72150000</v>
      </c>
      <c r="E165" s="84" t="s">
        <v>739</v>
      </c>
      <c r="F165" s="85">
        <v>43876</v>
      </c>
      <c r="G165" s="84">
        <v>30</v>
      </c>
      <c r="H165" s="84" t="s">
        <v>415</v>
      </c>
      <c r="I165" s="86">
        <v>6000000</v>
      </c>
      <c r="J165" s="87">
        <v>7140000</v>
      </c>
      <c r="K165" s="84" t="s">
        <v>425</v>
      </c>
      <c r="L165" s="84" t="s">
        <v>426</v>
      </c>
      <c r="M165" s="84" t="s">
        <v>740</v>
      </c>
      <c r="N165" s="88">
        <v>51</v>
      </c>
      <c r="O165" s="88">
        <v>83</v>
      </c>
      <c r="P165" s="88" t="s">
        <v>741</v>
      </c>
      <c r="Q165" s="84"/>
    </row>
    <row r="166" spans="1:17" ht="49.5">
      <c r="A166" s="84" t="s">
        <v>455</v>
      </c>
      <c r="B166" s="84" t="s">
        <v>611</v>
      </c>
      <c r="C166" s="84" t="s">
        <v>738</v>
      </c>
      <c r="D166" s="84">
        <v>77101501</v>
      </c>
      <c r="E166" s="84" t="s">
        <v>742</v>
      </c>
      <c r="F166" s="85">
        <v>43850</v>
      </c>
      <c r="G166" s="84">
        <v>330</v>
      </c>
      <c r="H166" s="84" t="s">
        <v>415</v>
      </c>
      <c r="I166" s="86">
        <v>36000000</v>
      </c>
      <c r="J166" s="87">
        <v>42840000</v>
      </c>
      <c r="K166" s="84" t="s">
        <v>425</v>
      </c>
      <c r="L166" s="84" t="s">
        <v>426</v>
      </c>
      <c r="M166" s="84" t="s">
        <v>740</v>
      </c>
      <c r="N166" s="88">
        <v>6</v>
      </c>
      <c r="O166" s="88">
        <v>6</v>
      </c>
      <c r="P166" s="88" t="s">
        <v>629</v>
      </c>
      <c r="Q166" s="84"/>
    </row>
    <row r="167" spans="1:17" ht="49.5">
      <c r="A167" s="84" t="s">
        <v>455</v>
      </c>
      <c r="B167" s="84" t="s">
        <v>611</v>
      </c>
      <c r="C167" s="84" t="s">
        <v>738</v>
      </c>
      <c r="D167" s="84">
        <v>77101501</v>
      </c>
      <c r="E167" s="84" t="s">
        <v>742</v>
      </c>
      <c r="F167" s="85">
        <v>43850</v>
      </c>
      <c r="G167" s="84">
        <v>330</v>
      </c>
      <c r="H167" s="84" t="s">
        <v>415</v>
      </c>
      <c r="I167" s="86">
        <v>36000000</v>
      </c>
      <c r="J167" s="87">
        <v>42840000</v>
      </c>
      <c r="K167" s="84" t="s">
        <v>425</v>
      </c>
      <c r="L167" s="84" t="s">
        <v>426</v>
      </c>
      <c r="M167" s="84" t="s">
        <v>740</v>
      </c>
      <c r="N167" s="88">
        <v>6</v>
      </c>
      <c r="O167" s="88">
        <v>6</v>
      </c>
      <c r="P167" s="88" t="s">
        <v>629</v>
      </c>
      <c r="Q167" s="84"/>
    </row>
    <row r="168" spans="1:17" ht="49.5">
      <c r="A168" s="84" t="s">
        <v>455</v>
      </c>
      <c r="B168" s="84" t="s">
        <v>611</v>
      </c>
      <c r="C168" s="84" t="s">
        <v>738</v>
      </c>
      <c r="D168" s="84">
        <v>77101501</v>
      </c>
      <c r="E168" s="84" t="s">
        <v>742</v>
      </c>
      <c r="F168" s="85">
        <v>43850</v>
      </c>
      <c r="G168" s="84">
        <v>330</v>
      </c>
      <c r="H168" s="84" t="s">
        <v>415</v>
      </c>
      <c r="I168" s="86">
        <v>36000000</v>
      </c>
      <c r="J168" s="87">
        <v>42840000</v>
      </c>
      <c r="K168" s="84" t="s">
        <v>425</v>
      </c>
      <c r="L168" s="84" t="s">
        <v>426</v>
      </c>
      <c r="M168" s="84" t="s">
        <v>740</v>
      </c>
      <c r="N168" s="88">
        <v>6</v>
      </c>
      <c r="O168" s="88">
        <v>6</v>
      </c>
      <c r="P168" s="88" t="s">
        <v>629</v>
      </c>
      <c r="Q168" s="84"/>
    </row>
    <row r="169" spans="1:17" ht="49.5">
      <c r="A169" s="84" t="s">
        <v>455</v>
      </c>
      <c r="B169" s="84" t="s">
        <v>611</v>
      </c>
      <c r="C169" s="84" t="s">
        <v>738</v>
      </c>
      <c r="D169" s="84">
        <v>77101501</v>
      </c>
      <c r="E169" s="84" t="s">
        <v>742</v>
      </c>
      <c r="F169" s="85">
        <v>43850</v>
      </c>
      <c r="G169" s="84">
        <v>330</v>
      </c>
      <c r="H169" s="84" t="s">
        <v>415</v>
      </c>
      <c r="I169" s="86">
        <v>36000000</v>
      </c>
      <c r="J169" s="87">
        <v>42840000</v>
      </c>
      <c r="K169" s="84" t="s">
        <v>425</v>
      </c>
      <c r="L169" s="84" t="s">
        <v>426</v>
      </c>
      <c r="M169" s="84" t="s">
        <v>740</v>
      </c>
      <c r="N169" s="88">
        <v>6</v>
      </c>
      <c r="O169" s="88">
        <v>6</v>
      </c>
      <c r="P169" s="88" t="s">
        <v>629</v>
      </c>
      <c r="Q169" s="84"/>
    </row>
    <row r="170" spans="1:17" ht="33">
      <c r="A170" s="84" t="s">
        <v>455</v>
      </c>
      <c r="B170" s="84" t="s">
        <v>611</v>
      </c>
      <c r="C170" s="84" t="s">
        <v>738</v>
      </c>
      <c r="D170" s="84">
        <v>77101501</v>
      </c>
      <c r="E170" s="84" t="s">
        <v>743</v>
      </c>
      <c r="F170" s="85">
        <v>43862</v>
      </c>
      <c r="G170" s="84">
        <v>330</v>
      </c>
      <c r="H170" s="84" t="s">
        <v>415</v>
      </c>
      <c r="I170" s="86">
        <v>3000000</v>
      </c>
      <c r="J170" s="87">
        <v>3000000</v>
      </c>
      <c r="K170" s="84" t="s">
        <v>425</v>
      </c>
      <c r="L170" s="84" t="s">
        <v>426</v>
      </c>
      <c r="M170" s="84" t="s">
        <v>740</v>
      </c>
      <c r="N170" s="88">
        <v>6</v>
      </c>
      <c r="O170" s="88">
        <v>6</v>
      </c>
      <c r="P170" s="88" t="s">
        <v>631</v>
      </c>
      <c r="Q170" s="84"/>
    </row>
    <row r="171" spans="1:17" ht="66">
      <c r="A171" s="84" t="s">
        <v>411</v>
      </c>
      <c r="B171" s="84" t="s">
        <v>652</v>
      </c>
      <c r="C171" s="84" t="s">
        <v>744</v>
      </c>
      <c r="D171" s="84">
        <v>81000000</v>
      </c>
      <c r="E171" s="84" t="s">
        <v>745</v>
      </c>
      <c r="F171" s="85">
        <v>43862</v>
      </c>
      <c r="G171" s="84">
        <v>730</v>
      </c>
      <c r="H171" s="84" t="s">
        <v>441</v>
      </c>
      <c r="I171" s="110">
        <v>2229063480</v>
      </c>
      <c r="J171" s="87">
        <v>2652585541.1999998</v>
      </c>
      <c r="K171" s="84" t="s">
        <v>416</v>
      </c>
      <c r="L171" s="84" t="s">
        <v>417</v>
      </c>
      <c r="M171" s="84" t="s">
        <v>746</v>
      </c>
      <c r="N171" s="88">
        <v>69</v>
      </c>
      <c r="O171" s="88">
        <v>108</v>
      </c>
      <c r="P171" s="88" t="s">
        <v>747</v>
      </c>
      <c r="Q171" s="84" t="s">
        <v>748</v>
      </c>
    </row>
    <row r="172" spans="1:17" ht="66">
      <c r="A172" s="84" t="s">
        <v>411</v>
      </c>
      <c r="B172" s="84" t="s">
        <v>652</v>
      </c>
      <c r="C172" s="84" t="s">
        <v>744</v>
      </c>
      <c r="D172" s="84">
        <v>81000000</v>
      </c>
      <c r="E172" s="84" t="s">
        <v>745</v>
      </c>
      <c r="F172" s="85">
        <v>43862</v>
      </c>
      <c r="G172" s="84">
        <v>730</v>
      </c>
      <c r="H172" s="84" t="s">
        <v>441</v>
      </c>
      <c r="I172" s="110">
        <v>166063812</v>
      </c>
      <c r="J172" s="87">
        <v>197615936.28</v>
      </c>
      <c r="K172" s="84" t="s">
        <v>416</v>
      </c>
      <c r="L172" s="84" t="s">
        <v>417</v>
      </c>
      <c r="M172" s="84" t="s">
        <v>746</v>
      </c>
      <c r="N172" s="88">
        <v>56</v>
      </c>
      <c r="O172" s="88">
        <v>90</v>
      </c>
      <c r="P172" s="88" t="s">
        <v>749</v>
      </c>
      <c r="Q172" s="84" t="s">
        <v>748</v>
      </c>
    </row>
    <row r="173" spans="1:17" ht="82.5">
      <c r="A173" s="84" t="s">
        <v>411</v>
      </c>
      <c r="B173" s="84" t="s">
        <v>652</v>
      </c>
      <c r="C173" s="84" t="s">
        <v>744</v>
      </c>
      <c r="D173" s="84">
        <v>84000000</v>
      </c>
      <c r="E173" s="84" t="s">
        <v>750</v>
      </c>
      <c r="F173" s="85">
        <v>44105</v>
      </c>
      <c r="G173" s="84">
        <v>365</v>
      </c>
      <c r="H173" s="84" t="s">
        <v>448</v>
      </c>
      <c r="I173" s="86">
        <v>128000000</v>
      </c>
      <c r="J173" s="87">
        <v>152320000</v>
      </c>
      <c r="K173" s="84" t="s">
        <v>425</v>
      </c>
      <c r="L173" s="84" t="s">
        <v>426</v>
      </c>
      <c r="M173" s="84" t="s">
        <v>746</v>
      </c>
      <c r="N173" s="88">
        <v>43</v>
      </c>
      <c r="O173" s="88">
        <v>75</v>
      </c>
      <c r="P173" s="88" t="s">
        <v>751</v>
      </c>
      <c r="Q173" s="84"/>
    </row>
    <row r="174" spans="1:17" ht="49.5">
      <c r="A174" s="84" t="s">
        <v>411</v>
      </c>
      <c r="B174" s="84" t="s">
        <v>652</v>
      </c>
      <c r="C174" s="84" t="s">
        <v>744</v>
      </c>
      <c r="D174" s="84">
        <v>43000000</v>
      </c>
      <c r="E174" s="84" t="s">
        <v>752</v>
      </c>
      <c r="F174" s="85">
        <v>44136</v>
      </c>
      <c r="G174" s="84">
        <v>365</v>
      </c>
      <c r="H174" s="84" t="s">
        <v>415</v>
      </c>
      <c r="I174" s="86">
        <v>17000000</v>
      </c>
      <c r="J174" s="87">
        <v>20230000</v>
      </c>
      <c r="K174" s="84" t="s">
        <v>425</v>
      </c>
      <c r="L174" s="84" t="s">
        <v>426</v>
      </c>
      <c r="M174" s="84" t="s">
        <v>746</v>
      </c>
      <c r="N174" s="88">
        <v>44</v>
      </c>
      <c r="O174" s="88">
        <v>76</v>
      </c>
      <c r="P174" s="88" t="s">
        <v>753</v>
      </c>
      <c r="Q174" s="84"/>
    </row>
    <row r="175" spans="1:17" ht="66">
      <c r="A175" s="84" t="s">
        <v>411</v>
      </c>
      <c r="B175" s="84" t="s">
        <v>652</v>
      </c>
      <c r="C175" s="84" t="s">
        <v>744</v>
      </c>
      <c r="D175" s="84">
        <v>82000000</v>
      </c>
      <c r="E175" s="84" t="s">
        <v>754</v>
      </c>
      <c r="F175" s="85">
        <v>43862</v>
      </c>
      <c r="G175" s="84">
        <v>183</v>
      </c>
      <c r="H175" s="84" t="s">
        <v>415</v>
      </c>
      <c r="I175" s="86">
        <v>18500000</v>
      </c>
      <c r="J175" s="87">
        <v>22015000</v>
      </c>
      <c r="K175" s="84" t="s">
        <v>425</v>
      </c>
      <c r="L175" s="84" t="s">
        <v>426</v>
      </c>
      <c r="M175" s="84" t="s">
        <v>746</v>
      </c>
      <c r="N175" s="88">
        <v>44</v>
      </c>
      <c r="O175" s="88">
        <v>76</v>
      </c>
      <c r="P175" s="88" t="s">
        <v>753</v>
      </c>
      <c r="Q175" s="84" t="s">
        <v>755</v>
      </c>
    </row>
    <row r="176" spans="1:17" ht="66">
      <c r="A176" s="84" t="s">
        <v>411</v>
      </c>
      <c r="B176" s="84" t="s">
        <v>756</v>
      </c>
      <c r="C176" s="84" t="s">
        <v>757</v>
      </c>
      <c r="D176" s="84">
        <v>84131602</v>
      </c>
      <c r="E176" s="84" t="s">
        <v>758</v>
      </c>
      <c r="F176" s="85">
        <v>43845</v>
      </c>
      <c r="G176" s="84">
        <v>731</v>
      </c>
      <c r="H176" s="84" t="s">
        <v>441</v>
      </c>
      <c r="I176" s="86">
        <v>9269187000</v>
      </c>
      <c r="J176" s="87">
        <v>11030332530</v>
      </c>
      <c r="K176" s="84" t="s">
        <v>416</v>
      </c>
      <c r="L176" s="84" t="s">
        <v>417</v>
      </c>
      <c r="M176" s="84" t="s">
        <v>759</v>
      </c>
      <c r="N176" s="88">
        <v>6</v>
      </c>
      <c r="O176" s="88">
        <v>6</v>
      </c>
      <c r="P176" s="88" t="s">
        <v>760</v>
      </c>
      <c r="Q176" s="84" t="s">
        <v>761</v>
      </c>
    </row>
    <row r="177" spans="1:17" ht="33">
      <c r="A177" s="84" t="s">
        <v>455</v>
      </c>
      <c r="B177" s="84" t="s">
        <v>611</v>
      </c>
      <c r="C177" s="84" t="s">
        <v>762</v>
      </c>
      <c r="D177" s="84">
        <v>72101511</v>
      </c>
      <c r="E177" s="84" t="s">
        <v>763</v>
      </c>
      <c r="F177" s="85">
        <v>44013</v>
      </c>
      <c r="G177" s="84">
        <v>30</v>
      </c>
      <c r="H177" s="84" t="s">
        <v>415</v>
      </c>
      <c r="I177" s="86">
        <v>8000000</v>
      </c>
      <c r="J177" s="87">
        <v>9520000</v>
      </c>
      <c r="K177" s="84" t="s">
        <v>425</v>
      </c>
      <c r="L177" s="84" t="s">
        <v>426</v>
      </c>
      <c r="M177" s="84" t="s">
        <v>764</v>
      </c>
      <c r="N177" s="88">
        <v>51</v>
      </c>
      <c r="O177" s="88">
        <v>83</v>
      </c>
      <c r="P177" s="88" t="s">
        <v>707</v>
      </c>
      <c r="Q177" s="84"/>
    </row>
    <row r="178" spans="1:17" ht="66">
      <c r="A178" s="84" t="s">
        <v>455</v>
      </c>
      <c r="B178" s="84" t="s">
        <v>611</v>
      </c>
      <c r="C178" s="84" t="s">
        <v>762</v>
      </c>
      <c r="D178" s="84">
        <v>72101511</v>
      </c>
      <c r="E178" s="84" t="s">
        <v>765</v>
      </c>
      <c r="F178" s="85">
        <v>43832</v>
      </c>
      <c r="G178" s="84">
        <v>365</v>
      </c>
      <c r="H178" s="84" t="s">
        <v>415</v>
      </c>
      <c r="I178" s="86">
        <v>5366800</v>
      </c>
      <c r="J178" s="87">
        <v>6386492</v>
      </c>
      <c r="K178" s="84" t="s">
        <v>425</v>
      </c>
      <c r="L178" s="84" t="s">
        <v>426</v>
      </c>
      <c r="M178" s="84" t="s">
        <v>764</v>
      </c>
      <c r="N178" s="88">
        <v>53</v>
      </c>
      <c r="O178" s="88">
        <v>86</v>
      </c>
      <c r="P178" s="88" t="s">
        <v>634</v>
      </c>
      <c r="Q178" s="84"/>
    </row>
    <row r="179" spans="1:17" ht="49.5">
      <c r="A179" s="84" t="s">
        <v>455</v>
      </c>
      <c r="B179" s="84" t="s">
        <v>611</v>
      </c>
      <c r="C179" s="84" t="s">
        <v>762</v>
      </c>
      <c r="D179" s="84">
        <v>77101501</v>
      </c>
      <c r="E179" s="84" t="s">
        <v>766</v>
      </c>
      <c r="F179" s="85">
        <v>43832</v>
      </c>
      <c r="G179" s="84">
        <v>365</v>
      </c>
      <c r="H179" s="84" t="s">
        <v>415</v>
      </c>
      <c r="I179" s="86">
        <v>31000000</v>
      </c>
      <c r="J179" s="87">
        <v>36890000</v>
      </c>
      <c r="K179" s="84" t="s">
        <v>425</v>
      </c>
      <c r="L179" s="84" t="s">
        <v>426</v>
      </c>
      <c r="M179" s="84" t="s">
        <v>764</v>
      </c>
      <c r="N179" s="88">
        <v>6</v>
      </c>
      <c r="O179" s="88">
        <v>6</v>
      </c>
      <c r="P179" s="88" t="s">
        <v>629</v>
      </c>
      <c r="Q179" s="84"/>
    </row>
    <row r="180" spans="1:17" ht="49.5">
      <c r="A180" s="84" t="s">
        <v>455</v>
      </c>
      <c r="B180" s="84" t="s">
        <v>611</v>
      </c>
      <c r="C180" s="84" t="s">
        <v>762</v>
      </c>
      <c r="D180" s="84">
        <v>77101501</v>
      </c>
      <c r="E180" s="84" t="s">
        <v>766</v>
      </c>
      <c r="F180" s="85">
        <v>43832</v>
      </c>
      <c r="G180" s="84">
        <v>365</v>
      </c>
      <c r="H180" s="84" t="s">
        <v>415</v>
      </c>
      <c r="I180" s="86">
        <v>25000000</v>
      </c>
      <c r="J180" s="87">
        <v>29750000</v>
      </c>
      <c r="K180" s="84" t="s">
        <v>425</v>
      </c>
      <c r="L180" s="84" t="s">
        <v>426</v>
      </c>
      <c r="M180" s="84" t="s">
        <v>764</v>
      </c>
      <c r="N180" s="88">
        <v>6</v>
      </c>
      <c r="O180" s="88">
        <v>6</v>
      </c>
      <c r="P180" s="88" t="s">
        <v>629</v>
      </c>
      <c r="Q180" s="84"/>
    </row>
    <row r="181" spans="1:17" ht="49.5">
      <c r="A181" s="84" t="s">
        <v>455</v>
      </c>
      <c r="B181" s="84" t="s">
        <v>611</v>
      </c>
      <c r="C181" s="84" t="s">
        <v>762</v>
      </c>
      <c r="D181" s="84">
        <v>77101501</v>
      </c>
      <c r="E181" s="84" t="s">
        <v>766</v>
      </c>
      <c r="F181" s="85">
        <v>43832</v>
      </c>
      <c r="G181" s="84">
        <v>365</v>
      </c>
      <c r="H181" s="84" t="s">
        <v>415</v>
      </c>
      <c r="I181" s="86">
        <v>21000000</v>
      </c>
      <c r="J181" s="87">
        <v>24990000</v>
      </c>
      <c r="K181" s="84" t="s">
        <v>425</v>
      </c>
      <c r="L181" s="84" t="s">
        <v>426</v>
      </c>
      <c r="M181" s="84" t="s">
        <v>764</v>
      </c>
      <c r="N181" s="88">
        <v>6</v>
      </c>
      <c r="O181" s="88">
        <v>6</v>
      </c>
      <c r="P181" s="88" t="s">
        <v>629</v>
      </c>
      <c r="Q181" s="84"/>
    </row>
    <row r="182" spans="1:17" ht="33">
      <c r="A182" s="84" t="s">
        <v>455</v>
      </c>
      <c r="B182" s="84" t="s">
        <v>611</v>
      </c>
      <c r="C182" s="84" t="s">
        <v>762</v>
      </c>
      <c r="D182" s="84">
        <v>80161800</v>
      </c>
      <c r="E182" s="84" t="s">
        <v>767</v>
      </c>
      <c r="F182" s="85">
        <v>43845</v>
      </c>
      <c r="G182" s="84">
        <v>365</v>
      </c>
      <c r="H182" s="84" t="s">
        <v>415</v>
      </c>
      <c r="I182" s="86">
        <v>5600000</v>
      </c>
      <c r="J182" s="87">
        <v>6664000</v>
      </c>
      <c r="K182" s="84" t="s">
        <v>425</v>
      </c>
      <c r="L182" s="84" t="s">
        <v>426</v>
      </c>
      <c r="M182" s="84" t="s">
        <v>764</v>
      </c>
      <c r="N182" s="88">
        <v>40</v>
      </c>
      <c r="O182" s="88">
        <v>71</v>
      </c>
      <c r="P182" s="88" t="s">
        <v>639</v>
      </c>
      <c r="Q182" s="84"/>
    </row>
    <row r="183" spans="1:17" ht="49.5">
      <c r="A183" s="84" t="s">
        <v>455</v>
      </c>
      <c r="B183" s="84" t="s">
        <v>611</v>
      </c>
      <c r="C183" s="84" t="s">
        <v>762</v>
      </c>
      <c r="D183" s="84">
        <v>78102206</v>
      </c>
      <c r="E183" s="84" t="s">
        <v>768</v>
      </c>
      <c r="F183" s="85">
        <v>43845</v>
      </c>
      <c r="G183" s="84">
        <v>350</v>
      </c>
      <c r="H183" s="84" t="s">
        <v>415</v>
      </c>
      <c r="I183" s="86">
        <v>3500000</v>
      </c>
      <c r="J183" s="87">
        <v>4165000</v>
      </c>
      <c r="K183" s="84" t="s">
        <v>425</v>
      </c>
      <c r="L183" s="84" t="s">
        <v>426</v>
      </c>
      <c r="M183" s="84" t="s">
        <v>764</v>
      </c>
      <c r="N183" s="88">
        <v>41</v>
      </c>
      <c r="O183" s="88">
        <v>72</v>
      </c>
      <c r="P183" s="88" t="s">
        <v>641</v>
      </c>
      <c r="Q183" s="84"/>
    </row>
    <row r="184" spans="1:17" ht="49.5">
      <c r="A184" s="84" t="s">
        <v>455</v>
      </c>
      <c r="B184" s="84" t="s">
        <v>611</v>
      </c>
      <c r="C184" s="84" t="s">
        <v>762</v>
      </c>
      <c r="D184" s="84">
        <v>46191600</v>
      </c>
      <c r="E184" s="84" t="s">
        <v>769</v>
      </c>
      <c r="F184" s="85">
        <v>43922</v>
      </c>
      <c r="G184" s="84">
        <v>15</v>
      </c>
      <c r="H184" s="84" t="s">
        <v>415</v>
      </c>
      <c r="I184" s="86">
        <v>639840</v>
      </c>
      <c r="J184" s="87">
        <v>761409.6</v>
      </c>
      <c r="K184" s="84" t="s">
        <v>425</v>
      </c>
      <c r="L184" s="84" t="s">
        <v>426</v>
      </c>
      <c r="M184" s="84" t="s">
        <v>764</v>
      </c>
      <c r="N184" s="88">
        <v>53</v>
      </c>
      <c r="O184" s="88">
        <v>86</v>
      </c>
      <c r="P184" s="88" t="s">
        <v>770</v>
      </c>
      <c r="Q184" s="84"/>
    </row>
    <row r="185" spans="1:17" ht="66">
      <c r="A185" s="84" t="s">
        <v>455</v>
      </c>
      <c r="B185" s="84" t="s">
        <v>611</v>
      </c>
      <c r="C185" s="84" t="s">
        <v>762</v>
      </c>
      <c r="D185" s="84">
        <v>56112100</v>
      </c>
      <c r="E185" s="84" t="s">
        <v>771</v>
      </c>
      <c r="F185" s="85">
        <v>43891</v>
      </c>
      <c r="G185" s="84">
        <v>15</v>
      </c>
      <c r="H185" s="84" t="s">
        <v>415</v>
      </c>
      <c r="I185" s="86">
        <v>825600</v>
      </c>
      <c r="J185" s="87">
        <v>982464</v>
      </c>
      <c r="K185" s="84" t="s">
        <v>425</v>
      </c>
      <c r="L185" s="84" t="s">
        <v>426</v>
      </c>
      <c r="M185" s="84" t="s">
        <v>764</v>
      </c>
      <c r="N185" s="88">
        <v>53</v>
      </c>
      <c r="O185" s="88">
        <v>86</v>
      </c>
      <c r="P185" s="88" t="s">
        <v>643</v>
      </c>
      <c r="Q185" s="84"/>
    </row>
    <row r="186" spans="1:17" ht="33">
      <c r="A186" s="84" t="s">
        <v>455</v>
      </c>
      <c r="B186" s="84" t="s">
        <v>611</v>
      </c>
      <c r="C186" s="84" t="s">
        <v>762</v>
      </c>
      <c r="D186" s="84">
        <v>72103302</v>
      </c>
      <c r="E186" s="84" t="s">
        <v>772</v>
      </c>
      <c r="F186" s="85">
        <v>43891</v>
      </c>
      <c r="G186" s="84">
        <v>180</v>
      </c>
      <c r="H186" s="84" t="s">
        <v>415</v>
      </c>
      <c r="I186" s="86">
        <v>500000</v>
      </c>
      <c r="J186" s="87">
        <v>595000</v>
      </c>
      <c r="K186" s="84" t="s">
        <v>425</v>
      </c>
      <c r="L186" s="84" t="s">
        <v>426</v>
      </c>
      <c r="M186" s="84" t="s">
        <v>764</v>
      </c>
      <c r="N186" s="88">
        <v>53</v>
      </c>
      <c r="O186" s="88">
        <v>85</v>
      </c>
      <c r="P186" s="88" t="s">
        <v>773</v>
      </c>
      <c r="Q186" s="84"/>
    </row>
    <row r="187" spans="1:17" ht="33">
      <c r="A187" s="84" t="s">
        <v>455</v>
      </c>
      <c r="B187" s="84" t="s">
        <v>611</v>
      </c>
      <c r="C187" s="84" t="s">
        <v>762</v>
      </c>
      <c r="D187" s="84">
        <v>56112100</v>
      </c>
      <c r="E187" s="84" t="s">
        <v>774</v>
      </c>
      <c r="F187" s="85">
        <v>43891</v>
      </c>
      <c r="G187" s="84">
        <v>30</v>
      </c>
      <c r="H187" s="84" t="s">
        <v>415</v>
      </c>
      <c r="I187" s="86">
        <v>3000000</v>
      </c>
      <c r="J187" s="87">
        <v>3570000</v>
      </c>
      <c r="K187" s="84" t="s">
        <v>425</v>
      </c>
      <c r="L187" s="84" t="s">
        <v>426</v>
      </c>
      <c r="M187" s="84" t="s">
        <v>764</v>
      </c>
      <c r="N187" s="88">
        <v>51</v>
      </c>
      <c r="O187" s="88">
        <v>83</v>
      </c>
      <c r="P187" s="88" t="s">
        <v>707</v>
      </c>
      <c r="Q187" s="84"/>
    </row>
    <row r="188" spans="1:17" ht="49.5">
      <c r="A188" s="91" t="s">
        <v>455</v>
      </c>
      <c r="B188" s="91" t="s">
        <v>611</v>
      </c>
      <c r="C188" s="91" t="s">
        <v>775</v>
      </c>
      <c r="D188" s="91">
        <v>82121500</v>
      </c>
      <c r="E188" s="91" t="s">
        <v>776</v>
      </c>
      <c r="F188" s="92">
        <v>43872</v>
      </c>
      <c r="G188" s="84">
        <v>324</v>
      </c>
      <c r="H188" s="91" t="s">
        <v>415</v>
      </c>
      <c r="I188" s="93">
        <v>5900000</v>
      </c>
      <c r="J188" s="94">
        <v>7021000</v>
      </c>
      <c r="K188" s="91" t="s">
        <v>425</v>
      </c>
      <c r="L188" s="84" t="s">
        <v>426</v>
      </c>
      <c r="M188" s="91" t="s">
        <v>777</v>
      </c>
      <c r="N188" s="88">
        <v>6</v>
      </c>
      <c r="O188" s="88">
        <v>6</v>
      </c>
      <c r="P188" s="88" t="s">
        <v>631</v>
      </c>
      <c r="Q188" s="91"/>
    </row>
    <row r="189" spans="1:17" ht="33">
      <c r="A189" s="91" t="s">
        <v>455</v>
      </c>
      <c r="B189" s="91" t="s">
        <v>611</v>
      </c>
      <c r="C189" s="91" t="s">
        <v>775</v>
      </c>
      <c r="D189" s="91">
        <v>82121700</v>
      </c>
      <c r="E189" s="91" t="s">
        <v>778</v>
      </c>
      <c r="F189" s="92">
        <v>43872</v>
      </c>
      <c r="G189" s="84">
        <v>324</v>
      </c>
      <c r="H189" s="91" t="s">
        <v>415</v>
      </c>
      <c r="I189" s="93">
        <v>1015000</v>
      </c>
      <c r="J189" s="94">
        <v>1207850</v>
      </c>
      <c r="K189" s="91" t="s">
        <v>425</v>
      </c>
      <c r="L189" s="84" t="s">
        <v>426</v>
      </c>
      <c r="M189" s="91" t="s">
        <v>777</v>
      </c>
      <c r="N189" s="88">
        <v>8</v>
      </c>
      <c r="O189" s="88">
        <v>8</v>
      </c>
      <c r="P189" s="88" t="s">
        <v>779</v>
      </c>
      <c r="Q189" s="91"/>
    </row>
    <row r="190" spans="1:17" ht="33">
      <c r="A190" s="91" t="s">
        <v>455</v>
      </c>
      <c r="B190" s="91" t="s">
        <v>611</v>
      </c>
      <c r="C190" s="91" t="s">
        <v>775</v>
      </c>
      <c r="D190" s="91">
        <v>82121700</v>
      </c>
      <c r="E190" s="91" t="s">
        <v>780</v>
      </c>
      <c r="F190" s="92">
        <v>43872</v>
      </c>
      <c r="G190" s="84">
        <v>324</v>
      </c>
      <c r="H190" s="91" t="s">
        <v>415</v>
      </c>
      <c r="I190" s="93">
        <v>144000</v>
      </c>
      <c r="J190" s="94">
        <v>171360</v>
      </c>
      <c r="K190" s="91" t="s">
        <v>425</v>
      </c>
      <c r="L190" s="84" t="s">
        <v>426</v>
      </c>
      <c r="M190" s="91" t="s">
        <v>777</v>
      </c>
      <c r="N190" s="88">
        <v>40</v>
      </c>
      <c r="O190" s="88">
        <v>71</v>
      </c>
      <c r="P190" s="88" t="s">
        <v>639</v>
      </c>
      <c r="Q190" s="91"/>
    </row>
    <row r="191" spans="1:17" ht="33">
      <c r="A191" s="91" t="s">
        <v>455</v>
      </c>
      <c r="B191" s="91" t="s">
        <v>611</v>
      </c>
      <c r="C191" s="91" t="s">
        <v>775</v>
      </c>
      <c r="D191" s="91">
        <v>82121700</v>
      </c>
      <c r="E191" s="91" t="s">
        <v>781</v>
      </c>
      <c r="F191" s="92">
        <v>43872</v>
      </c>
      <c r="G191" s="84">
        <v>324</v>
      </c>
      <c r="H191" s="91" t="s">
        <v>415</v>
      </c>
      <c r="I191" s="93">
        <v>950000</v>
      </c>
      <c r="J191" s="94">
        <v>1130500</v>
      </c>
      <c r="K191" s="91" t="s">
        <v>425</v>
      </c>
      <c r="L191" s="84" t="s">
        <v>426</v>
      </c>
      <c r="M191" s="91" t="s">
        <v>777</v>
      </c>
      <c r="N191" s="88">
        <v>6</v>
      </c>
      <c r="O191" s="88">
        <v>6</v>
      </c>
      <c r="P191" s="88" t="s">
        <v>631</v>
      </c>
      <c r="Q191" s="91"/>
    </row>
    <row r="192" spans="1:17" ht="66">
      <c r="A192" s="91" t="s">
        <v>455</v>
      </c>
      <c r="B192" s="91" t="s">
        <v>611</v>
      </c>
      <c r="C192" s="91" t="s">
        <v>775</v>
      </c>
      <c r="D192" s="91">
        <v>93141808</v>
      </c>
      <c r="E192" s="91" t="s">
        <v>782</v>
      </c>
      <c r="F192" s="92">
        <v>43971</v>
      </c>
      <c r="G192" s="84">
        <v>225</v>
      </c>
      <c r="H192" s="91" t="s">
        <v>415</v>
      </c>
      <c r="I192" s="93">
        <v>1200000</v>
      </c>
      <c r="J192" s="94">
        <v>1428000</v>
      </c>
      <c r="K192" s="91" t="s">
        <v>425</v>
      </c>
      <c r="L192" s="84" t="s">
        <v>426</v>
      </c>
      <c r="M192" s="91" t="s">
        <v>777</v>
      </c>
      <c r="N192" s="88">
        <v>6</v>
      </c>
      <c r="O192" s="88">
        <v>6</v>
      </c>
      <c r="P192" s="88" t="s">
        <v>631</v>
      </c>
      <c r="Q192" s="91"/>
    </row>
    <row r="193" spans="1:17" ht="49.5">
      <c r="A193" s="91" t="s">
        <v>455</v>
      </c>
      <c r="B193" s="91" t="s">
        <v>611</v>
      </c>
      <c r="C193" s="91" t="s">
        <v>775</v>
      </c>
      <c r="D193" s="91">
        <v>40101701</v>
      </c>
      <c r="E193" s="91" t="s">
        <v>634</v>
      </c>
      <c r="F193" s="92">
        <v>43901</v>
      </c>
      <c r="G193" s="84">
        <v>295</v>
      </c>
      <c r="H193" s="91" t="s">
        <v>415</v>
      </c>
      <c r="I193" s="93">
        <v>360000</v>
      </c>
      <c r="J193" s="94">
        <v>428400</v>
      </c>
      <c r="K193" s="91" t="s">
        <v>425</v>
      </c>
      <c r="L193" s="84" t="s">
        <v>426</v>
      </c>
      <c r="M193" s="91" t="s">
        <v>777</v>
      </c>
      <c r="N193" s="88">
        <v>53</v>
      </c>
      <c r="O193" s="88">
        <v>86</v>
      </c>
      <c r="P193" s="88" t="s">
        <v>634</v>
      </c>
      <c r="Q193" s="91"/>
    </row>
    <row r="194" spans="1:17" ht="49.5">
      <c r="A194" s="91" t="s">
        <v>455</v>
      </c>
      <c r="B194" s="91" t="s">
        <v>611</v>
      </c>
      <c r="C194" s="91" t="s">
        <v>775</v>
      </c>
      <c r="D194" s="91">
        <v>81141801</v>
      </c>
      <c r="E194" s="91" t="s">
        <v>783</v>
      </c>
      <c r="F194" s="92">
        <v>43901</v>
      </c>
      <c r="G194" s="84">
        <v>295</v>
      </c>
      <c r="H194" s="91" t="s">
        <v>415</v>
      </c>
      <c r="I194" s="93">
        <v>5000000</v>
      </c>
      <c r="J194" s="94">
        <v>5950000</v>
      </c>
      <c r="K194" s="91" t="s">
        <v>425</v>
      </c>
      <c r="L194" s="84" t="s">
        <v>426</v>
      </c>
      <c r="M194" s="91" t="s">
        <v>777</v>
      </c>
      <c r="N194" s="88">
        <v>6</v>
      </c>
      <c r="O194" s="88">
        <v>6</v>
      </c>
      <c r="P194" s="88" t="s">
        <v>629</v>
      </c>
      <c r="Q194" s="91"/>
    </row>
    <row r="195" spans="1:17" ht="33">
      <c r="A195" s="91" t="s">
        <v>455</v>
      </c>
      <c r="B195" s="91" t="s">
        <v>611</v>
      </c>
      <c r="C195" s="91" t="s">
        <v>775</v>
      </c>
      <c r="D195" s="91">
        <v>72153608</v>
      </c>
      <c r="E195" s="91" t="s">
        <v>784</v>
      </c>
      <c r="F195" s="92">
        <v>44002</v>
      </c>
      <c r="G195" s="84">
        <v>194</v>
      </c>
      <c r="H195" s="91" t="s">
        <v>415</v>
      </c>
      <c r="I195" s="93">
        <v>600000</v>
      </c>
      <c r="J195" s="94">
        <v>714000</v>
      </c>
      <c r="K195" s="91" t="s">
        <v>425</v>
      </c>
      <c r="L195" s="84" t="s">
        <v>426</v>
      </c>
      <c r="M195" s="91" t="s">
        <v>777</v>
      </c>
      <c r="N195" s="88">
        <v>35</v>
      </c>
      <c r="O195" s="88">
        <v>65</v>
      </c>
      <c r="P195" s="88" t="s">
        <v>785</v>
      </c>
      <c r="Q195" s="91"/>
    </row>
    <row r="196" spans="1:17" ht="66">
      <c r="A196" s="84" t="s">
        <v>455</v>
      </c>
      <c r="B196" s="84" t="s">
        <v>611</v>
      </c>
      <c r="C196" s="84" t="s">
        <v>786</v>
      </c>
      <c r="D196" s="84">
        <v>82121507</v>
      </c>
      <c r="E196" s="99" t="s">
        <v>787</v>
      </c>
      <c r="F196" s="85">
        <v>43832</v>
      </c>
      <c r="G196" s="84">
        <v>364</v>
      </c>
      <c r="H196" s="84" t="s">
        <v>415</v>
      </c>
      <c r="I196" s="86">
        <v>1000000</v>
      </c>
      <c r="J196" s="87">
        <v>1190000</v>
      </c>
      <c r="K196" s="84" t="s">
        <v>425</v>
      </c>
      <c r="L196" s="84" t="s">
        <v>426</v>
      </c>
      <c r="M196" s="84" t="s">
        <v>788</v>
      </c>
      <c r="N196" s="88">
        <v>6</v>
      </c>
      <c r="O196" s="88">
        <v>6</v>
      </c>
      <c r="P196" s="88" t="s">
        <v>631</v>
      </c>
      <c r="Q196" s="84"/>
    </row>
    <row r="197" spans="1:17" ht="49.5">
      <c r="A197" s="84" t="s">
        <v>455</v>
      </c>
      <c r="B197" s="84" t="s">
        <v>611</v>
      </c>
      <c r="C197" s="84" t="s">
        <v>786</v>
      </c>
      <c r="D197" s="84">
        <v>80101510</v>
      </c>
      <c r="E197" s="99" t="s">
        <v>789</v>
      </c>
      <c r="F197" s="85">
        <v>43832</v>
      </c>
      <c r="G197" s="84">
        <v>364</v>
      </c>
      <c r="H197" s="84" t="s">
        <v>441</v>
      </c>
      <c r="I197" s="86">
        <v>17339496</v>
      </c>
      <c r="J197" s="87">
        <v>20634000.240000002</v>
      </c>
      <c r="K197" s="84" t="s">
        <v>425</v>
      </c>
      <c r="L197" s="84" t="s">
        <v>426</v>
      </c>
      <c r="M197" s="84" t="s">
        <v>788</v>
      </c>
      <c r="N197" s="88">
        <v>6</v>
      </c>
      <c r="O197" s="88">
        <v>6</v>
      </c>
      <c r="P197" s="88" t="s">
        <v>629</v>
      </c>
      <c r="Q197" s="84"/>
    </row>
    <row r="198" spans="1:17" ht="66">
      <c r="A198" s="84" t="s">
        <v>455</v>
      </c>
      <c r="B198" s="84" t="s">
        <v>611</v>
      </c>
      <c r="C198" s="84" t="s">
        <v>786</v>
      </c>
      <c r="D198" s="84">
        <v>80161801</v>
      </c>
      <c r="E198" s="99" t="s">
        <v>790</v>
      </c>
      <c r="F198" s="85">
        <v>43832</v>
      </c>
      <c r="G198" s="84">
        <v>364</v>
      </c>
      <c r="H198" s="84" t="s">
        <v>415</v>
      </c>
      <c r="I198" s="86">
        <v>1256303</v>
      </c>
      <c r="J198" s="87">
        <v>1495000.57</v>
      </c>
      <c r="K198" s="84" t="s">
        <v>425</v>
      </c>
      <c r="L198" s="84" t="s">
        <v>426</v>
      </c>
      <c r="M198" s="84" t="s">
        <v>788</v>
      </c>
      <c r="N198" s="88">
        <v>8</v>
      </c>
      <c r="O198" s="88">
        <v>8</v>
      </c>
      <c r="P198" s="88" t="s">
        <v>779</v>
      </c>
      <c r="Q198" s="84"/>
    </row>
    <row r="199" spans="1:17" ht="66">
      <c r="A199" s="84" t="s">
        <v>455</v>
      </c>
      <c r="B199" s="84" t="s">
        <v>611</v>
      </c>
      <c r="C199" s="84" t="s">
        <v>786</v>
      </c>
      <c r="D199" s="84">
        <v>72151207</v>
      </c>
      <c r="E199" s="99" t="s">
        <v>791</v>
      </c>
      <c r="F199" s="85">
        <v>43832</v>
      </c>
      <c r="G199" s="84">
        <v>364</v>
      </c>
      <c r="H199" s="84" t="s">
        <v>415</v>
      </c>
      <c r="I199" s="86">
        <v>1008404</v>
      </c>
      <c r="J199" s="87">
        <v>1200000.76</v>
      </c>
      <c r="K199" s="84" t="s">
        <v>425</v>
      </c>
      <c r="L199" s="84" t="s">
        <v>426</v>
      </c>
      <c r="M199" s="84" t="s">
        <v>788</v>
      </c>
      <c r="N199" s="88">
        <v>53</v>
      </c>
      <c r="O199" s="88">
        <v>86</v>
      </c>
      <c r="P199" s="88" t="s">
        <v>634</v>
      </c>
      <c r="Q199" s="84"/>
    </row>
    <row r="200" spans="1:17" ht="264">
      <c r="A200" s="84" t="s">
        <v>411</v>
      </c>
      <c r="B200" s="84" t="s">
        <v>756</v>
      </c>
      <c r="C200" s="84" t="s">
        <v>792</v>
      </c>
      <c r="D200" s="84">
        <v>80101510</v>
      </c>
      <c r="E200" s="84" t="s">
        <v>793</v>
      </c>
      <c r="F200" s="85">
        <v>43832</v>
      </c>
      <c r="G200" s="84">
        <v>363</v>
      </c>
      <c r="H200" s="84" t="s">
        <v>448</v>
      </c>
      <c r="I200" s="86">
        <v>98800000</v>
      </c>
      <c r="J200" s="87">
        <v>117572000</v>
      </c>
      <c r="K200" s="84" t="s">
        <v>425</v>
      </c>
      <c r="L200" s="84" t="s">
        <v>426</v>
      </c>
      <c r="M200" s="84" t="s">
        <v>794</v>
      </c>
      <c r="N200" s="88">
        <v>10</v>
      </c>
      <c r="O200" s="88">
        <v>10</v>
      </c>
      <c r="P200" s="88" t="s">
        <v>795</v>
      </c>
      <c r="Q200" s="84" t="s">
        <v>796</v>
      </c>
    </row>
    <row r="201" spans="1:17" ht="264">
      <c r="A201" s="84" t="s">
        <v>411</v>
      </c>
      <c r="B201" s="84" t="s">
        <v>756</v>
      </c>
      <c r="C201" s="84" t="s">
        <v>792</v>
      </c>
      <c r="D201" s="84">
        <v>80101510</v>
      </c>
      <c r="E201" s="84" t="s">
        <v>793</v>
      </c>
      <c r="F201" s="85">
        <v>43832</v>
      </c>
      <c r="G201" s="84">
        <v>363</v>
      </c>
      <c r="H201" s="84" t="s">
        <v>448</v>
      </c>
      <c r="I201" s="86">
        <v>130000000</v>
      </c>
      <c r="J201" s="87">
        <v>154700000</v>
      </c>
      <c r="K201" s="84" t="s">
        <v>425</v>
      </c>
      <c r="L201" s="84" t="s">
        <v>426</v>
      </c>
      <c r="M201" s="84" t="s">
        <v>794</v>
      </c>
      <c r="N201" s="88">
        <v>10</v>
      </c>
      <c r="O201" s="88">
        <v>10</v>
      </c>
      <c r="P201" s="88" t="s">
        <v>795</v>
      </c>
      <c r="Q201" s="84" t="s">
        <v>796</v>
      </c>
    </row>
    <row r="202" spans="1:17" ht="264">
      <c r="A202" s="84" t="s">
        <v>411</v>
      </c>
      <c r="B202" s="84" t="s">
        <v>756</v>
      </c>
      <c r="C202" s="84" t="s">
        <v>792</v>
      </c>
      <c r="D202" s="84">
        <v>80101510</v>
      </c>
      <c r="E202" s="84" t="s">
        <v>793</v>
      </c>
      <c r="F202" s="85">
        <v>43832</v>
      </c>
      <c r="G202" s="84">
        <v>363</v>
      </c>
      <c r="H202" s="84" t="s">
        <v>448</v>
      </c>
      <c r="I202" s="86">
        <v>40560000</v>
      </c>
      <c r="J202" s="87">
        <v>48266400</v>
      </c>
      <c r="K202" s="84" t="s">
        <v>425</v>
      </c>
      <c r="L202" s="84" t="s">
        <v>426</v>
      </c>
      <c r="M202" s="84" t="s">
        <v>794</v>
      </c>
      <c r="N202" s="88">
        <v>10</v>
      </c>
      <c r="O202" s="88">
        <v>10</v>
      </c>
      <c r="P202" s="88" t="s">
        <v>795</v>
      </c>
      <c r="Q202" s="84" t="s">
        <v>796</v>
      </c>
    </row>
    <row r="203" spans="1:17" ht="264">
      <c r="A203" s="84" t="s">
        <v>411</v>
      </c>
      <c r="B203" s="84" t="s">
        <v>756</v>
      </c>
      <c r="C203" s="84" t="s">
        <v>792</v>
      </c>
      <c r="D203" s="84">
        <v>80101510</v>
      </c>
      <c r="E203" s="84" t="s">
        <v>793</v>
      </c>
      <c r="F203" s="85">
        <v>43832</v>
      </c>
      <c r="G203" s="84">
        <v>363</v>
      </c>
      <c r="H203" s="84" t="s">
        <v>448</v>
      </c>
      <c r="I203" s="86">
        <v>40040000</v>
      </c>
      <c r="J203" s="87">
        <v>47647600</v>
      </c>
      <c r="K203" s="84" t="s">
        <v>425</v>
      </c>
      <c r="L203" s="84" t="s">
        <v>426</v>
      </c>
      <c r="M203" s="84" t="s">
        <v>794</v>
      </c>
      <c r="N203" s="88">
        <v>10</v>
      </c>
      <c r="O203" s="88">
        <v>10</v>
      </c>
      <c r="P203" s="88" t="s">
        <v>795</v>
      </c>
      <c r="Q203" s="84" t="s">
        <v>796</v>
      </c>
    </row>
    <row r="204" spans="1:17" ht="264">
      <c r="A204" s="84" t="s">
        <v>411</v>
      </c>
      <c r="B204" s="84" t="s">
        <v>756</v>
      </c>
      <c r="C204" s="84" t="s">
        <v>792</v>
      </c>
      <c r="D204" s="84">
        <v>80101510</v>
      </c>
      <c r="E204" s="84" t="s">
        <v>793</v>
      </c>
      <c r="F204" s="85">
        <v>43832</v>
      </c>
      <c r="G204" s="84">
        <v>363</v>
      </c>
      <c r="H204" s="84" t="s">
        <v>448</v>
      </c>
      <c r="I204" s="86">
        <v>22000000</v>
      </c>
      <c r="J204" s="87">
        <v>26180000</v>
      </c>
      <c r="K204" s="84" t="s">
        <v>425</v>
      </c>
      <c r="L204" s="84" t="s">
        <v>426</v>
      </c>
      <c r="M204" s="84" t="s">
        <v>794</v>
      </c>
      <c r="N204" s="88">
        <v>10</v>
      </c>
      <c r="O204" s="88">
        <v>10</v>
      </c>
      <c r="P204" s="88" t="s">
        <v>795</v>
      </c>
      <c r="Q204" s="84" t="s">
        <v>796</v>
      </c>
    </row>
    <row r="205" spans="1:17" ht="264">
      <c r="A205" s="84" t="s">
        <v>411</v>
      </c>
      <c r="B205" s="84" t="s">
        <v>756</v>
      </c>
      <c r="C205" s="84" t="s">
        <v>792</v>
      </c>
      <c r="D205" s="84">
        <v>80101510</v>
      </c>
      <c r="E205" s="84" t="s">
        <v>793</v>
      </c>
      <c r="F205" s="85">
        <v>43832</v>
      </c>
      <c r="G205" s="84">
        <v>363</v>
      </c>
      <c r="H205" s="84" t="s">
        <v>448</v>
      </c>
      <c r="I205" s="86">
        <v>22000000</v>
      </c>
      <c r="J205" s="87">
        <v>26180000</v>
      </c>
      <c r="K205" s="84" t="s">
        <v>425</v>
      </c>
      <c r="L205" s="84" t="s">
        <v>426</v>
      </c>
      <c r="M205" s="84" t="s">
        <v>794</v>
      </c>
      <c r="N205" s="88">
        <v>10</v>
      </c>
      <c r="O205" s="88">
        <v>10</v>
      </c>
      <c r="P205" s="88" t="s">
        <v>795</v>
      </c>
      <c r="Q205" s="84" t="s">
        <v>796</v>
      </c>
    </row>
    <row r="206" spans="1:17" ht="99">
      <c r="A206" s="84" t="s">
        <v>411</v>
      </c>
      <c r="B206" s="84" t="s">
        <v>756</v>
      </c>
      <c r="C206" s="84" t="s">
        <v>792</v>
      </c>
      <c r="D206" s="84">
        <v>80101510</v>
      </c>
      <c r="E206" s="84" t="s">
        <v>797</v>
      </c>
      <c r="F206" s="85">
        <v>43832</v>
      </c>
      <c r="G206" s="84">
        <v>363</v>
      </c>
      <c r="H206" s="84" t="s">
        <v>448</v>
      </c>
      <c r="I206" s="86">
        <v>70720000</v>
      </c>
      <c r="J206" s="87">
        <v>84156800</v>
      </c>
      <c r="K206" s="84" t="s">
        <v>425</v>
      </c>
      <c r="L206" s="84" t="s">
        <v>426</v>
      </c>
      <c r="M206" s="84" t="s">
        <v>794</v>
      </c>
      <c r="N206" s="88">
        <v>10</v>
      </c>
      <c r="O206" s="88">
        <v>10</v>
      </c>
      <c r="P206" s="88" t="s">
        <v>795</v>
      </c>
      <c r="Q206" s="84" t="s">
        <v>798</v>
      </c>
    </row>
    <row r="207" spans="1:17" ht="82.5">
      <c r="A207" s="84" t="s">
        <v>411</v>
      </c>
      <c r="B207" s="84" t="s">
        <v>756</v>
      </c>
      <c r="C207" s="84" t="s">
        <v>792</v>
      </c>
      <c r="D207" s="84">
        <v>80101510</v>
      </c>
      <c r="E207" s="84" t="s">
        <v>799</v>
      </c>
      <c r="F207" s="85">
        <v>43832</v>
      </c>
      <c r="G207" s="84">
        <v>363</v>
      </c>
      <c r="H207" s="84" t="s">
        <v>604</v>
      </c>
      <c r="I207" s="86">
        <v>31200000</v>
      </c>
      <c r="J207" s="87">
        <v>37128000</v>
      </c>
      <c r="K207" s="84" t="s">
        <v>425</v>
      </c>
      <c r="L207" s="84" t="s">
        <v>426</v>
      </c>
      <c r="M207" s="84" t="s">
        <v>794</v>
      </c>
      <c r="N207" s="88">
        <v>10</v>
      </c>
      <c r="O207" s="88">
        <v>10</v>
      </c>
      <c r="P207" s="88" t="s">
        <v>795</v>
      </c>
      <c r="Q207" s="84" t="s">
        <v>800</v>
      </c>
    </row>
    <row r="208" spans="1:17" ht="82.5">
      <c r="A208" s="84" t="s">
        <v>411</v>
      </c>
      <c r="B208" s="84" t="s">
        <v>756</v>
      </c>
      <c r="C208" s="84" t="s">
        <v>792</v>
      </c>
      <c r="D208" s="84">
        <v>80101510</v>
      </c>
      <c r="E208" s="84" t="s">
        <v>801</v>
      </c>
      <c r="F208" s="85">
        <v>43832</v>
      </c>
      <c r="G208" s="84">
        <v>363</v>
      </c>
      <c r="H208" s="84" t="s">
        <v>604</v>
      </c>
      <c r="I208" s="86">
        <v>35000000</v>
      </c>
      <c r="J208" s="87">
        <v>41650000</v>
      </c>
      <c r="K208" s="84" t="s">
        <v>425</v>
      </c>
      <c r="L208" s="84" t="s">
        <v>426</v>
      </c>
      <c r="M208" s="84" t="s">
        <v>794</v>
      </c>
      <c r="N208" s="88">
        <v>10</v>
      </c>
      <c r="O208" s="88">
        <v>10</v>
      </c>
      <c r="P208" s="88" t="s">
        <v>795</v>
      </c>
      <c r="Q208" s="84" t="s">
        <v>802</v>
      </c>
    </row>
    <row r="209" spans="1:17" ht="82.5">
      <c r="A209" s="84" t="s">
        <v>411</v>
      </c>
      <c r="B209" s="84" t="s">
        <v>756</v>
      </c>
      <c r="C209" s="84" t="s">
        <v>792</v>
      </c>
      <c r="D209" s="84">
        <v>80101510</v>
      </c>
      <c r="E209" s="84" t="s">
        <v>801</v>
      </c>
      <c r="F209" s="85">
        <v>43832</v>
      </c>
      <c r="G209" s="84">
        <v>363</v>
      </c>
      <c r="H209" s="84" t="s">
        <v>604</v>
      </c>
      <c r="I209" s="86">
        <v>10400000</v>
      </c>
      <c r="J209" s="87">
        <v>12376000</v>
      </c>
      <c r="K209" s="84" t="s">
        <v>425</v>
      </c>
      <c r="L209" s="84" t="s">
        <v>426</v>
      </c>
      <c r="M209" s="84" t="s">
        <v>794</v>
      </c>
      <c r="N209" s="88">
        <v>10</v>
      </c>
      <c r="O209" s="88">
        <v>10</v>
      </c>
      <c r="P209" s="88" t="s">
        <v>795</v>
      </c>
      <c r="Q209" s="84" t="s">
        <v>802</v>
      </c>
    </row>
    <row r="210" spans="1:17" ht="99">
      <c r="A210" s="84" t="s">
        <v>411</v>
      </c>
      <c r="B210" s="84" t="s">
        <v>756</v>
      </c>
      <c r="C210" s="84" t="s">
        <v>792</v>
      </c>
      <c r="D210" s="84">
        <v>80101510</v>
      </c>
      <c r="E210" s="84" t="s">
        <v>803</v>
      </c>
      <c r="F210" s="85">
        <v>43832</v>
      </c>
      <c r="G210" s="84">
        <v>363</v>
      </c>
      <c r="H210" s="84" t="s">
        <v>448</v>
      </c>
      <c r="I210" s="86">
        <v>94000000</v>
      </c>
      <c r="J210" s="87">
        <v>111860000</v>
      </c>
      <c r="K210" s="84" t="s">
        <v>425</v>
      </c>
      <c r="L210" s="84" t="s">
        <v>426</v>
      </c>
      <c r="M210" s="84" t="s">
        <v>794</v>
      </c>
      <c r="N210" s="88">
        <v>10</v>
      </c>
      <c r="O210" s="88">
        <v>10</v>
      </c>
      <c r="P210" s="88" t="s">
        <v>795</v>
      </c>
      <c r="Q210" s="84" t="s">
        <v>804</v>
      </c>
    </row>
    <row r="211" spans="1:17" ht="280.5">
      <c r="A211" s="84" t="s">
        <v>411</v>
      </c>
      <c r="B211" s="84" t="s">
        <v>756</v>
      </c>
      <c r="C211" s="84" t="s">
        <v>792</v>
      </c>
      <c r="D211" s="111">
        <v>42182211</v>
      </c>
      <c r="E211" s="84" t="s">
        <v>805</v>
      </c>
      <c r="F211" s="85">
        <v>43922</v>
      </c>
      <c r="G211" s="84">
        <v>10</v>
      </c>
      <c r="H211" s="84" t="s">
        <v>415</v>
      </c>
      <c r="I211" s="86">
        <v>6290000</v>
      </c>
      <c r="J211" s="87">
        <v>7485100</v>
      </c>
      <c r="K211" s="84" t="s">
        <v>425</v>
      </c>
      <c r="L211" s="84" t="s">
        <v>426</v>
      </c>
      <c r="M211" s="84" t="s">
        <v>794</v>
      </c>
      <c r="N211" s="88">
        <v>10</v>
      </c>
      <c r="O211" s="88">
        <v>10</v>
      </c>
      <c r="P211" s="88" t="s">
        <v>795</v>
      </c>
      <c r="Q211" s="84" t="s">
        <v>806</v>
      </c>
    </row>
    <row r="212" spans="1:17" ht="181.5">
      <c r="A212" s="84" t="s">
        <v>411</v>
      </c>
      <c r="B212" s="84" t="s">
        <v>756</v>
      </c>
      <c r="C212" s="84" t="s">
        <v>792</v>
      </c>
      <c r="D212" s="111">
        <v>25201900</v>
      </c>
      <c r="E212" s="84" t="s">
        <v>807</v>
      </c>
      <c r="F212" s="85">
        <v>44044</v>
      </c>
      <c r="G212" s="84">
        <v>120</v>
      </c>
      <c r="H212" s="84" t="s">
        <v>415</v>
      </c>
      <c r="I212" s="86">
        <v>3880000</v>
      </c>
      <c r="J212" s="87">
        <v>4617200</v>
      </c>
      <c r="K212" s="84" t="s">
        <v>425</v>
      </c>
      <c r="L212" s="84" t="s">
        <v>426</v>
      </c>
      <c r="M212" s="84" t="s">
        <v>794</v>
      </c>
      <c r="N212" s="88">
        <v>10</v>
      </c>
      <c r="O212" s="88">
        <v>10</v>
      </c>
      <c r="P212" s="88" t="s">
        <v>795</v>
      </c>
      <c r="Q212" s="84" t="s">
        <v>806</v>
      </c>
    </row>
    <row r="213" spans="1:17" ht="49.5">
      <c r="A213" s="84" t="s">
        <v>455</v>
      </c>
      <c r="B213" s="84" t="s">
        <v>611</v>
      </c>
      <c r="C213" s="84" t="s">
        <v>808</v>
      </c>
      <c r="D213" s="84">
        <v>72101511</v>
      </c>
      <c r="E213" s="84" t="s">
        <v>809</v>
      </c>
      <c r="F213" s="85">
        <v>43837</v>
      </c>
      <c r="G213" s="84">
        <v>359</v>
      </c>
      <c r="H213" s="84" t="s">
        <v>415</v>
      </c>
      <c r="I213" s="86">
        <v>5880674</v>
      </c>
      <c r="J213" s="87">
        <v>6998002.0600000005</v>
      </c>
      <c r="K213" s="84" t="s">
        <v>425</v>
      </c>
      <c r="L213" s="84" t="s">
        <v>426</v>
      </c>
      <c r="M213" s="84" t="s">
        <v>810</v>
      </c>
      <c r="N213" s="88">
        <v>53</v>
      </c>
      <c r="O213" s="88">
        <v>86</v>
      </c>
      <c r="P213" s="88" t="s">
        <v>634</v>
      </c>
      <c r="Q213" s="84"/>
    </row>
    <row r="214" spans="1:17">
      <c r="A214" s="84" t="s">
        <v>455</v>
      </c>
      <c r="B214" s="84" t="s">
        <v>611</v>
      </c>
      <c r="C214" s="84" t="s">
        <v>808</v>
      </c>
      <c r="D214" s="84">
        <v>80131502</v>
      </c>
      <c r="E214" s="84" t="s">
        <v>811</v>
      </c>
      <c r="F214" s="85">
        <v>43832</v>
      </c>
      <c r="G214" s="84">
        <v>365</v>
      </c>
      <c r="H214" s="84" t="s">
        <v>415</v>
      </c>
      <c r="I214" s="86">
        <v>1800000</v>
      </c>
      <c r="J214" s="87">
        <v>1800000</v>
      </c>
      <c r="K214" s="84" t="s">
        <v>425</v>
      </c>
      <c r="L214" s="84" t="s">
        <v>426</v>
      </c>
      <c r="M214" s="84" t="s">
        <v>810</v>
      </c>
      <c r="N214" s="88">
        <v>79</v>
      </c>
      <c r="O214" s="88">
        <v>123</v>
      </c>
      <c r="P214" s="88" t="s">
        <v>812</v>
      </c>
      <c r="Q214" s="84"/>
    </row>
    <row r="215" spans="1:17" ht="33">
      <c r="A215" s="84" t="s">
        <v>455</v>
      </c>
      <c r="B215" s="84" t="s">
        <v>611</v>
      </c>
      <c r="C215" s="84" t="s">
        <v>808</v>
      </c>
      <c r="D215" s="84">
        <v>80131502</v>
      </c>
      <c r="E215" s="84" t="s">
        <v>813</v>
      </c>
      <c r="F215" s="85">
        <v>43832</v>
      </c>
      <c r="G215" s="84">
        <v>365</v>
      </c>
      <c r="H215" s="84" t="s">
        <v>415</v>
      </c>
      <c r="I215" s="86">
        <v>3200000</v>
      </c>
      <c r="J215" s="87">
        <v>3200000</v>
      </c>
      <c r="K215" s="84" t="s">
        <v>425</v>
      </c>
      <c r="L215" s="84" t="s">
        <v>426</v>
      </c>
      <c r="M215" s="84" t="s">
        <v>810</v>
      </c>
      <c r="N215" s="88">
        <v>21</v>
      </c>
      <c r="O215" s="88">
        <v>38</v>
      </c>
      <c r="P215" s="88" t="s">
        <v>693</v>
      </c>
      <c r="Q215" s="84" t="s">
        <v>814</v>
      </c>
    </row>
    <row r="216" spans="1:17" ht="49.5">
      <c r="A216" s="84" t="s">
        <v>455</v>
      </c>
      <c r="B216" s="84" t="s">
        <v>611</v>
      </c>
      <c r="C216" s="84" t="s">
        <v>808</v>
      </c>
      <c r="D216" s="84">
        <v>77101501</v>
      </c>
      <c r="E216" s="84" t="s">
        <v>815</v>
      </c>
      <c r="F216" s="85">
        <v>43832</v>
      </c>
      <c r="G216" s="84">
        <v>365</v>
      </c>
      <c r="H216" s="84" t="s">
        <v>415</v>
      </c>
      <c r="I216" s="86">
        <v>26000000</v>
      </c>
      <c r="J216" s="87">
        <v>30940000</v>
      </c>
      <c r="K216" s="84" t="s">
        <v>425</v>
      </c>
      <c r="L216" s="84" t="s">
        <v>426</v>
      </c>
      <c r="M216" s="84" t="s">
        <v>810</v>
      </c>
      <c r="N216" s="88">
        <v>6</v>
      </c>
      <c r="O216" s="88">
        <v>6</v>
      </c>
      <c r="P216" s="88" t="s">
        <v>629</v>
      </c>
      <c r="Q216" s="84"/>
    </row>
    <row r="217" spans="1:17" ht="66">
      <c r="A217" s="84" t="s">
        <v>411</v>
      </c>
      <c r="B217" s="84" t="s">
        <v>816</v>
      </c>
      <c r="C217" s="84" t="s">
        <v>817</v>
      </c>
      <c r="D217" s="84">
        <v>80101507</v>
      </c>
      <c r="E217" s="84" t="s">
        <v>818</v>
      </c>
      <c r="F217" s="85">
        <v>43923</v>
      </c>
      <c r="G217" s="84">
        <v>180</v>
      </c>
      <c r="H217" s="84" t="s">
        <v>441</v>
      </c>
      <c r="I217" s="86">
        <v>1200000000</v>
      </c>
      <c r="J217" s="87">
        <v>1428000000</v>
      </c>
      <c r="K217" s="84" t="s">
        <v>425</v>
      </c>
      <c r="L217" s="84" t="s">
        <v>426</v>
      </c>
      <c r="M217" s="84" t="s">
        <v>819</v>
      </c>
      <c r="N217" s="88">
        <v>43</v>
      </c>
      <c r="O217" s="88">
        <v>75</v>
      </c>
      <c r="P217" s="88" t="s">
        <v>820</v>
      </c>
      <c r="Q217" s="84" t="s">
        <v>426</v>
      </c>
    </row>
    <row r="218" spans="1:17" ht="99">
      <c r="A218" s="84" t="s">
        <v>411</v>
      </c>
      <c r="B218" s="84" t="s">
        <v>816</v>
      </c>
      <c r="C218" s="84" t="s">
        <v>817</v>
      </c>
      <c r="D218" s="84">
        <v>80101510</v>
      </c>
      <c r="E218" s="84" t="s">
        <v>821</v>
      </c>
      <c r="F218" s="85">
        <v>44088</v>
      </c>
      <c r="G218" s="84">
        <v>90</v>
      </c>
      <c r="H218" s="84" t="s">
        <v>415</v>
      </c>
      <c r="I218" s="86">
        <v>28394622</v>
      </c>
      <c r="J218" s="87">
        <v>33789600.18</v>
      </c>
      <c r="K218" s="84" t="s">
        <v>425</v>
      </c>
      <c r="L218" s="84" t="s">
        <v>426</v>
      </c>
      <c r="M218" s="84" t="s">
        <v>822</v>
      </c>
      <c r="N218" s="88">
        <v>43</v>
      </c>
      <c r="O218" s="88">
        <v>75</v>
      </c>
      <c r="P218" s="88" t="s">
        <v>823</v>
      </c>
      <c r="Q218" s="84" t="s">
        <v>426</v>
      </c>
    </row>
    <row r="219" spans="1:17" ht="82.5">
      <c r="A219" s="84" t="s">
        <v>411</v>
      </c>
      <c r="B219" s="84" t="s">
        <v>816</v>
      </c>
      <c r="C219" s="84" t="s">
        <v>824</v>
      </c>
      <c r="D219" s="84">
        <v>84141701</v>
      </c>
      <c r="E219" s="84" t="s">
        <v>825</v>
      </c>
      <c r="F219" s="85">
        <v>44089</v>
      </c>
      <c r="G219" s="84">
        <v>1095</v>
      </c>
      <c r="H219" s="84" t="s">
        <v>448</v>
      </c>
      <c r="I219" s="86">
        <v>8640000</v>
      </c>
      <c r="J219" s="87">
        <v>10281600</v>
      </c>
      <c r="K219" s="84" t="s">
        <v>425</v>
      </c>
      <c r="L219" s="84" t="s">
        <v>426</v>
      </c>
      <c r="M219" s="84" t="s">
        <v>826</v>
      </c>
      <c r="N219" s="88">
        <v>43</v>
      </c>
      <c r="O219" s="88">
        <v>75</v>
      </c>
      <c r="P219" s="88" t="s">
        <v>827</v>
      </c>
      <c r="Q219" s="84" t="s">
        <v>828</v>
      </c>
    </row>
    <row r="220" spans="1:17" ht="49.5">
      <c r="A220" s="84" t="s">
        <v>411</v>
      </c>
      <c r="B220" s="84" t="s">
        <v>816</v>
      </c>
      <c r="C220" s="84" t="s">
        <v>824</v>
      </c>
      <c r="D220" s="84">
        <v>80121610</v>
      </c>
      <c r="E220" s="84" t="s">
        <v>829</v>
      </c>
      <c r="F220" s="85">
        <v>44089</v>
      </c>
      <c r="G220" s="84">
        <v>365</v>
      </c>
      <c r="H220" s="84" t="s">
        <v>448</v>
      </c>
      <c r="I220" s="86">
        <v>168067227</v>
      </c>
      <c r="J220" s="87">
        <v>200000000.13</v>
      </c>
      <c r="K220" s="84" t="s">
        <v>425</v>
      </c>
      <c r="L220" s="84" t="s">
        <v>426</v>
      </c>
      <c r="M220" s="84" t="s">
        <v>826</v>
      </c>
      <c r="N220" s="88">
        <v>3</v>
      </c>
      <c r="O220" s="88">
        <v>3</v>
      </c>
      <c r="P220" s="88" t="s">
        <v>830</v>
      </c>
      <c r="Q220" s="84" t="s">
        <v>831</v>
      </c>
    </row>
    <row r="221" spans="1:17" ht="33">
      <c r="A221" s="84" t="s">
        <v>411</v>
      </c>
      <c r="B221" s="84" t="s">
        <v>816</v>
      </c>
      <c r="C221" s="84" t="s">
        <v>832</v>
      </c>
      <c r="D221" s="84">
        <v>84121806</v>
      </c>
      <c r="E221" s="84" t="s">
        <v>833</v>
      </c>
      <c r="F221" s="85">
        <v>43831</v>
      </c>
      <c r="G221" s="84">
        <v>1095</v>
      </c>
      <c r="H221" s="84" t="s">
        <v>415</v>
      </c>
      <c r="I221" s="86">
        <v>488140981.25</v>
      </c>
      <c r="J221" s="87">
        <v>580887767.6875</v>
      </c>
      <c r="K221" s="84" t="s">
        <v>416</v>
      </c>
      <c r="L221" s="84" t="s">
        <v>417</v>
      </c>
      <c r="M221" s="84" t="s">
        <v>834</v>
      </c>
      <c r="N221" s="88">
        <v>76</v>
      </c>
      <c r="O221" s="88">
        <v>119</v>
      </c>
      <c r="P221" s="88" t="s">
        <v>835</v>
      </c>
      <c r="Q221" s="84"/>
    </row>
    <row r="222" spans="1:17" ht="49.5">
      <c r="A222" s="84" t="s">
        <v>411</v>
      </c>
      <c r="B222" s="84" t="s">
        <v>816</v>
      </c>
      <c r="C222" s="84" t="s">
        <v>832</v>
      </c>
      <c r="D222" s="84">
        <v>84121704</v>
      </c>
      <c r="E222" s="84" t="s">
        <v>836</v>
      </c>
      <c r="F222" s="85">
        <v>43831</v>
      </c>
      <c r="G222" s="84">
        <v>365</v>
      </c>
      <c r="H222" s="84" t="s">
        <v>415</v>
      </c>
      <c r="I222" s="86">
        <v>20000000</v>
      </c>
      <c r="J222" s="87">
        <v>23800000</v>
      </c>
      <c r="K222" s="84" t="s">
        <v>425</v>
      </c>
      <c r="L222" s="84" t="s">
        <v>426</v>
      </c>
      <c r="M222" s="84" t="s">
        <v>834</v>
      </c>
      <c r="N222" s="88">
        <v>76</v>
      </c>
      <c r="O222" s="88">
        <v>119</v>
      </c>
      <c r="P222" s="88" t="s">
        <v>837</v>
      </c>
      <c r="Q222" s="84"/>
    </row>
    <row r="223" spans="1:17" ht="330">
      <c r="A223" s="84" t="s">
        <v>411</v>
      </c>
      <c r="B223" s="84" t="s">
        <v>816</v>
      </c>
      <c r="C223" s="84" t="s">
        <v>838</v>
      </c>
      <c r="D223" s="84">
        <v>84110000</v>
      </c>
      <c r="E223" s="84" t="s">
        <v>839</v>
      </c>
      <c r="F223" s="85">
        <v>43864</v>
      </c>
      <c r="G223" s="84">
        <v>365</v>
      </c>
      <c r="H223" s="84" t="s">
        <v>448</v>
      </c>
      <c r="I223" s="86">
        <v>77700000</v>
      </c>
      <c r="J223" s="87">
        <v>92463000</v>
      </c>
      <c r="K223" s="84" t="s">
        <v>416</v>
      </c>
      <c r="L223" s="84" t="s">
        <v>417</v>
      </c>
      <c r="M223" s="84" t="s">
        <v>840</v>
      </c>
      <c r="N223" s="88">
        <v>43</v>
      </c>
      <c r="O223" s="88">
        <v>75</v>
      </c>
      <c r="P223" s="88" t="s">
        <v>841</v>
      </c>
      <c r="Q223" s="84" t="s">
        <v>842</v>
      </c>
    </row>
    <row r="224" spans="1:17" ht="214.5">
      <c r="A224" s="84" t="s">
        <v>411</v>
      </c>
      <c r="B224" s="84" t="s">
        <v>816</v>
      </c>
      <c r="C224" s="84" t="s">
        <v>843</v>
      </c>
      <c r="D224" s="84">
        <v>84110000</v>
      </c>
      <c r="E224" s="84" t="s">
        <v>844</v>
      </c>
      <c r="F224" s="85">
        <v>43976</v>
      </c>
      <c r="G224" s="84">
        <v>730</v>
      </c>
      <c r="H224" s="84" t="s">
        <v>415</v>
      </c>
      <c r="I224" s="86">
        <v>84223360</v>
      </c>
      <c r="J224" s="87">
        <v>100225798.40000001</v>
      </c>
      <c r="K224" s="84" t="s">
        <v>416</v>
      </c>
      <c r="L224" s="84" t="s">
        <v>417</v>
      </c>
      <c r="M224" s="84" t="s">
        <v>845</v>
      </c>
      <c r="N224" s="88">
        <v>43</v>
      </c>
      <c r="O224" s="88">
        <v>75</v>
      </c>
      <c r="P224" s="88" t="s">
        <v>846</v>
      </c>
      <c r="Q224" s="84" t="s">
        <v>847</v>
      </c>
    </row>
    <row r="225" spans="1:17" ht="264">
      <c r="A225" s="84" t="s">
        <v>455</v>
      </c>
      <c r="B225" s="84" t="s">
        <v>611</v>
      </c>
      <c r="C225" s="84" t="s">
        <v>848</v>
      </c>
      <c r="D225" s="84">
        <v>77101501</v>
      </c>
      <c r="E225" s="104" t="s">
        <v>849</v>
      </c>
      <c r="F225" s="85">
        <v>43857</v>
      </c>
      <c r="G225" s="84">
        <v>340</v>
      </c>
      <c r="H225" s="84" t="s">
        <v>415</v>
      </c>
      <c r="I225" s="86">
        <v>43058032</v>
      </c>
      <c r="J225" s="87">
        <v>51239058.079999998</v>
      </c>
      <c r="K225" s="84" t="s">
        <v>425</v>
      </c>
      <c r="L225" s="84" t="s">
        <v>426</v>
      </c>
      <c r="M225" s="84" t="s">
        <v>850</v>
      </c>
      <c r="N225" s="88">
        <v>6</v>
      </c>
      <c r="O225" s="88">
        <v>6</v>
      </c>
      <c r="P225" s="88" t="s">
        <v>629</v>
      </c>
      <c r="Q225" s="84"/>
    </row>
    <row r="226" spans="1:17" ht="264">
      <c r="A226" s="84" t="s">
        <v>455</v>
      </c>
      <c r="B226" s="84" t="s">
        <v>611</v>
      </c>
      <c r="C226" s="84" t="s">
        <v>848</v>
      </c>
      <c r="D226" s="84">
        <v>77101501</v>
      </c>
      <c r="E226" s="104" t="s">
        <v>849</v>
      </c>
      <c r="F226" s="85">
        <v>43857</v>
      </c>
      <c r="G226" s="84">
        <v>340</v>
      </c>
      <c r="H226" s="84" t="s">
        <v>415</v>
      </c>
      <c r="I226" s="86">
        <v>43058032</v>
      </c>
      <c r="J226" s="87">
        <v>51239058.079999998</v>
      </c>
      <c r="K226" s="84" t="s">
        <v>425</v>
      </c>
      <c r="L226" s="84" t="s">
        <v>426</v>
      </c>
      <c r="M226" s="84" t="s">
        <v>850</v>
      </c>
      <c r="N226" s="88">
        <v>6</v>
      </c>
      <c r="O226" s="88">
        <v>6</v>
      </c>
      <c r="P226" s="88" t="s">
        <v>629</v>
      </c>
      <c r="Q226" s="84"/>
    </row>
    <row r="227" spans="1:17" ht="264">
      <c r="A227" s="84" t="s">
        <v>455</v>
      </c>
      <c r="B227" s="84" t="s">
        <v>611</v>
      </c>
      <c r="C227" s="84" t="s">
        <v>848</v>
      </c>
      <c r="D227" s="84">
        <v>77101501</v>
      </c>
      <c r="E227" s="104" t="s">
        <v>849</v>
      </c>
      <c r="F227" s="85">
        <v>43857</v>
      </c>
      <c r="G227" s="84">
        <v>340</v>
      </c>
      <c r="H227" s="84" t="s">
        <v>415</v>
      </c>
      <c r="I227" s="86">
        <v>21529016</v>
      </c>
      <c r="J227" s="87">
        <v>25619529.039999999</v>
      </c>
      <c r="K227" s="84" t="s">
        <v>425</v>
      </c>
      <c r="L227" s="84" t="s">
        <v>426</v>
      </c>
      <c r="M227" s="84" t="s">
        <v>850</v>
      </c>
      <c r="N227" s="88">
        <v>6</v>
      </c>
      <c r="O227" s="88">
        <v>6</v>
      </c>
      <c r="P227" s="88" t="s">
        <v>629</v>
      </c>
      <c r="Q227" s="84"/>
    </row>
    <row r="228" spans="1:17" ht="264">
      <c r="A228" s="84" t="s">
        <v>455</v>
      </c>
      <c r="B228" s="84" t="s">
        <v>611</v>
      </c>
      <c r="C228" s="84" t="s">
        <v>848</v>
      </c>
      <c r="D228" s="84">
        <v>77101501</v>
      </c>
      <c r="E228" s="104" t="s">
        <v>849</v>
      </c>
      <c r="F228" s="85">
        <v>43857</v>
      </c>
      <c r="G228" s="84">
        <v>340</v>
      </c>
      <c r="H228" s="84" t="s">
        <v>415</v>
      </c>
      <c r="I228" s="86">
        <v>21529017</v>
      </c>
      <c r="J228" s="87">
        <v>47148547.230000004</v>
      </c>
      <c r="K228" s="84" t="s">
        <v>425</v>
      </c>
      <c r="L228" s="84" t="s">
        <v>426</v>
      </c>
      <c r="M228" s="84" t="s">
        <v>850</v>
      </c>
      <c r="N228" s="88">
        <v>6</v>
      </c>
      <c r="O228" s="88">
        <v>6</v>
      </c>
      <c r="P228" s="88" t="s">
        <v>629</v>
      </c>
      <c r="Q228" s="84"/>
    </row>
    <row r="229" spans="1:17" ht="231">
      <c r="A229" s="84" t="s">
        <v>455</v>
      </c>
      <c r="B229" s="84" t="s">
        <v>611</v>
      </c>
      <c r="C229" s="84" t="s">
        <v>848</v>
      </c>
      <c r="D229" s="84">
        <v>77101501</v>
      </c>
      <c r="E229" s="84" t="s">
        <v>851</v>
      </c>
      <c r="F229" s="85">
        <v>43857</v>
      </c>
      <c r="G229" s="84">
        <v>340</v>
      </c>
      <c r="H229" s="84" t="s">
        <v>415</v>
      </c>
      <c r="I229" s="86">
        <v>43058032</v>
      </c>
      <c r="J229" s="87">
        <v>51239058.079999998</v>
      </c>
      <c r="K229" s="84" t="s">
        <v>425</v>
      </c>
      <c r="L229" s="84" t="s">
        <v>426</v>
      </c>
      <c r="M229" s="84" t="s">
        <v>850</v>
      </c>
      <c r="N229" s="88">
        <v>10</v>
      </c>
      <c r="O229" s="88">
        <v>10</v>
      </c>
      <c r="P229" s="112" t="s">
        <v>795</v>
      </c>
      <c r="Q229" s="84"/>
    </row>
    <row r="230" spans="1:17" ht="49.5">
      <c r="A230" s="84" t="s">
        <v>455</v>
      </c>
      <c r="B230" s="84" t="s">
        <v>611</v>
      </c>
      <c r="C230" s="84" t="s">
        <v>848</v>
      </c>
      <c r="D230" s="84">
        <v>43233511</v>
      </c>
      <c r="E230" s="84" t="s">
        <v>852</v>
      </c>
      <c r="F230" s="85">
        <v>43878</v>
      </c>
      <c r="G230" s="84">
        <v>340</v>
      </c>
      <c r="H230" s="84" t="s">
        <v>415</v>
      </c>
      <c r="I230" s="86">
        <v>43058032</v>
      </c>
      <c r="J230" s="87">
        <v>51239058.079999998</v>
      </c>
      <c r="K230" s="84" t="s">
        <v>425</v>
      </c>
      <c r="L230" s="84" t="s">
        <v>426</v>
      </c>
      <c r="M230" s="84" t="s">
        <v>850</v>
      </c>
      <c r="N230" s="88">
        <v>6</v>
      </c>
      <c r="O230" s="88">
        <v>6</v>
      </c>
      <c r="P230" s="88" t="s">
        <v>631</v>
      </c>
      <c r="Q230" s="84"/>
    </row>
    <row r="231" spans="1:17" ht="49.5">
      <c r="A231" s="84" t="s">
        <v>455</v>
      </c>
      <c r="B231" s="84" t="s">
        <v>611</v>
      </c>
      <c r="C231" s="84" t="s">
        <v>848</v>
      </c>
      <c r="D231" s="84">
        <v>44103107</v>
      </c>
      <c r="E231" s="84" t="s">
        <v>853</v>
      </c>
      <c r="F231" s="85">
        <v>43857</v>
      </c>
      <c r="G231" s="84">
        <v>340</v>
      </c>
      <c r="H231" s="84" t="s">
        <v>415</v>
      </c>
      <c r="I231" s="86">
        <v>4000000</v>
      </c>
      <c r="J231" s="87">
        <v>4760000</v>
      </c>
      <c r="K231" s="84" t="s">
        <v>425</v>
      </c>
      <c r="L231" s="84" t="s">
        <v>426</v>
      </c>
      <c r="M231" s="84" t="s">
        <v>850</v>
      </c>
      <c r="N231" s="88">
        <v>40</v>
      </c>
      <c r="O231" s="88">
        <v>71</v>
      </c>
      <c r="P231" s="88" t="s">
        <v>639</v>
      </c>
      <c r="Q231" s="84"/>
    </row>
    <row r="232" spans="1:17" ht="49.5">
      <c r="A232" s="84" t="s">
        <v>455</v>
      </c>
      <c r="B232" s="84" t="s">
        <v>611</v>
      </c>
      <c r="C232" s="84" t="s">
        <v>854</v>
      </c>
      <c r="D232" s="84">
        <v>72101511</v>
      </c>
      <c r="E232" s="84" t="s">
        <v>855</v>
      </c>
      <c r="F232" s="85">
        <v>43843</v>
      </c>
      <c r="G232" s="84">
        <v>360</v>
      </c>
      <c r="H232" s="84" t="s">
        <v>415</v>
      </c>
      <c r="I232" s="86">
        <v>3157440</v>
      </c>
      <c r="J232" s="87">
        <v>3757353.6</v>
      </c>
      <c r="K232" s="84" t="s">
        <v>425</v>
      </c>
      <c r="L232" s="84" t="s">
        <v>426</v>
      </c>
      <c r="M232" s="84" t="s">
        <v>856</v>
      </c>
      <c r="N232" s="88">
        <v>53</v>
      </c>
      <c r="O232" s="88">
        <v>86</v>
      </c>
      <c r="P232" s="88" t="s">
        <v>634</v>
      </c>
      <c r="Q232" s="84"/>
    </row>
    <row r="233" spans="1:17" ht="49.5">
      <c r="A233" s="84" t="s">
        <v>455</v>
      </c>
      <c r="B233" s="84" t="s">
        <v>611</v>
      </c>
      <c r="C233" s="84" t="s">
        <v>854</v>
      </c>
      <c r="D233" s="84">
        <v>78181703</v>
      </c>
      <c r="E233" s="84" t="s">
        <v>857</v>
      </c>
      <c r="F233" s="85">
        <v>43831</v>
      </c>
      <c r="G233" s="84">
        <v>365</v>
      </c>
      <c r="H233" s="84" t="s">
        <v>415</v>
      </c>
      <c r="I233" s="86">
        <v>4413407</v>
      </c>
      <c r="J233" s="87">
        <v>4413407</v>
      </c>
      <c r="K233" s="84" t="s">
        <v>425</v>
      </c>
      <c r="L233" s="84" t="s">
        <v>426</v>
      </c>
      <c r="M233" s="84" t="s">
        <v>856</v>
      </c>
      <c r="N233" s="88">
        <v>21</v>
      </c>
      <c r="O233" s="88">
        <v>38</v>
      </c>
      <c r="P233" s="88" t="s">
        <v>693</v>
      </c>
      <c r="Q233" s="84"/>
    </row>
    <row r="234" spans="1:17" ht="49.5">
      <c r="A234" s="84" t="s">
        <v>455</v>
      </c>
      <c r="B234" s="84" t="s">
        <v>611</v>
      </c>
      <c r="C234" s="84" t="s">
        <v>854</v>
      </c>
      <c r="D234" s="84">
        <v>81141805</v>
      </c>
      <c r="E234" s="84" t="s">
        <v>858</v>
      </c>
      <c r="F234" s="85">
        <v>43843</v>
      </c>
      <c r="G234" s="84">
        <v>360</v>
      </c>
      <c r="H234" s="84" t="s">
        <v>415</v>
      </c>
      <c r="I234" s="86">
        <v>5200000</v>
      </c>
      <c r="J234" s="87">
        <v>6188000</v>
      </c>
      <c r="K234" s="84" t="s">
        <v>425</v>
      </c>
      <c r="L234" s="84" t="s">
        <v>426</v>
      </c>
      <c r="M234" s="84" t="s">
        <v>856</v>
      </c>
      <c r="N234" s="88">
        <v>6</v>
      </c>
      <c r="O234" s="88">
        <v>6</v>
      </c>
      <c r="P234" s="88" t="s">
        <v>629</v>
      </c>
      <c r="Q234" s="84"/>
    </row>
    <row r="235" spans="1:17" ht="33">
      <c r="A235" s="84" t="s">
        <v>455</v>
      </c>
      <c r="B235" s="84" t="s">
        <v>611</v>
      </c>
      <c r="C235" s="84" t="s">
        <v>854</v>
      </c>
      <c r="D235" s="84">
        <v>82121507</v>
      </c>
      <c r="E235" s="84" t="s">
        <v>859</v>
      </c>
      <c r="F235" s="85">
        <v>43850</v>
      </c>
      <c r="G235" s="84">
        <v>360</v>
      </c>
      <c r="H235" s="84" t="s">
        <v>415</v>
      </c>
      <c r="I235" s="86">
        <v>25000000</v>
      </c>
      <c r="J235" s="87">
        <v>25000000</v>
      </c>
      <c r="K235" s="84" t="s">
        <v>425</v>
      </c>
      <c r="L235" s="84" t="s">
        <v>426</v>
      </c>
      <c r="M235" s="84" t="s">
        <v>856</v>
      </c>
      <c r="N235" s="88">
        <v>6</v>
      </c>
      <c r="O235" s="88">
        <v>6</v>
      </c>
      <c r="P235" s="88" t="s">
        <v>631</v>
      </c>
      <c r="Q235" s="84"/>
    </row>
    <row r="236" spans="1:17" ht="33">
      <c r="A236" s="84" t="s">
        <v>455</v>
      </c>
      <c r="B236" s="84" t="s">
        <v>611</v>
      </c>
      <c r="C236" s="84" t="s">
        <v>854</v>
      </c>
      <c r="D236" s="84">
        <v>44103107</v>
      </c>
      <c r="E236" s="84" t="s">
        <v>860</v>
      </c>
      <c r="F236" s="85">
        <v>43865</v>
      </c>
      <c r="G236" s="84">
        <v>2</v>
      </c>
      <c r="H236" s="84" t="s">
        <v>415</v>
      </c>
      <c r="I236" s="86">
        <v>2000000</v>
      </c>
      <c r="J236" s="87">
        <v>2380000</v>
      </c>
      <c r="K236" s="84" t="s">
        <v>425</v>
      </c>
      <c r="L236" s="84" t="s">
        <v>426</v>
      </c>
      <c r="M236" s="84" t="s">
        <v>856</v>
      </c>
      <c r="N236" s="88">
        <v>40</v>
      </c>
      <c r="O236" s="88">
        <v>71</v>
      </c>
      <c r="P236" s="88" t="s">
        <v>639</v>
      </c>
      <c r="Q236" s="84"/>
    </row>
    <row r="237" spans="1:17" ht="66">
      <c r="A237" s="84" t="s">
        <v>455</v>
      </c>
      <c r="B237" s="84" t="s">
        <v>611</v>
      </c>
      <c r="C237" s="84" t="s">
        <v>854</v>
      </c>
      <c r="D237" s="84">
        <v>72154028</v>
      </c>
      <c r="E237" s="84" t="s">
        <v>861</v>
      </c>
      <c r="F237" s="85">
        <v>43860</v>
      </c>
      <c r="G237" s="84">
        <v>2</v>
      </c>
      <c r="H237" s="84" t="s">
        <v>415</v>
      </c>
      <c r="I237" s="86">
        <v>350000</v>
      </c>
      <c r="J237" s="87">
        <v>350000</v>
      </c>
      <c r="K237" s="84" t="s">
        <v>425</v>
      </c>
      <c r="L237" s="84" t="s">
        <v>426</v>
      </c>
      <c r="M237" s="84" t="s">
        <v>856</v>
      </c>
      <c r="N237" s="88">
        <v>53</v>
      </c>
      <c r="O237" s="88">
        <v>86</v>
      </c>
      <c r="P237" s="88" t="s">
        <v>643</v>
      </c>
      <c r="Q237" s="84"/>
    </row>
    <row r="238" spans="1:17" ht="33">
      <c r="A238" s="84" t="s">
        <v>455</v>
      </c>
      <c r="B238" s="84" t="s">
        <v>611</v>
      </c>
      <c r="C238" s="84" t="s">
        <v>854</v>
      </c>
      <c r="D238" s="84">
        <v>73181104</v>
      </c>
      <c r="E238" s="84" t="s">
        <v>862</v>
      </c>
      <c r="F238" s="85">
        <v>44165</v>
      </c>
      <c r="G238" s="84">
        <v>4</v>
      </c>
      <c r="H238" s="84" t="s">
        <v>415</v>
      </c>
      <c r="I238" s="86">
        <v>6500000</v>
      </c>
      <c r="J238" s="87">
        <v>6500000</v>
      </c>
      <c r="K238" s="84" t="s">
        <v>425</v>
      </c>
      <c r="L238" s="84" t="s">
        <v>426</v>
      </c>
      <c r="M238" s="84" t="s">
        <v>856</v>
      </c>
      <c r="N238" s="88">
        <v>51</v>
      </c>
      <c r="O238" s="88">
        <v>83</v>
      </c>
      <c r="P238" s="88" t="s">
        <v>707</v>
      </c>
      <c r="Q238" s="84"/>
    </row>
    <row r="239" spans="1:17" ht="33">
      <c r="A239" s="84" t="s">
        <v>455</v>
      </c>
      <c r="B239" s="84" t="s">
        <v>611</v>
      </c>
      <c r="C239" s="84" t="s">
        <v>854</v>
      </c>
      <c r="D239" s="84">
        <v>46191601</v>
      </c>
      <c r="E239" s="84" t="s">
        <v>863</v>
      </c>
      <c r="F239" s="85">
        <v>43892</v>
      </c>
      <c r="G239" s="84">
        <v>1</v>
      </c>
      <c r="H239" s="84" t="s">
        <v>415</v>
      </c>
      <c r="I239" s="86">
        <v>176800</v>
      </c>
      <c r="J239" s="87">
        <v>210392</v>
      </c>
      <c r="K239" s="84" t="s">
        <v>425</v>
      </c>
      <c r="L239" s="84" t="s">
        <v>426</v>
      </c>
      <c r="M239" s="84" t="s">
        <v>856</v>
      </c>
      <c r="N239" s="113">
        <v>53</v>
      </c>
      <c r="O239" s="113">
        <v>86</v>
      </c>
      <c r="P239" s="113" t="s">
        <v>770</v>
      </c>
      <c r="Q239" s="84"/>
    </row>
    <row r="240" spans="1:17" ht="49.5">
      <c r="A240" s="84" t="s">
        <v>455</v>
      </c>
      <c r="B240" s="84" t="s">
        <v>611</v>
      </c>
      <c r="C240" s="84" t="s">
        <v>864</v>
      </c>
      <c r="D240" s="84">
        <v>77101501</v>
      </c>
      <c r="E240" s="114" t="s">
        <v>865</v>
      </c>
      <c r="F240" s="85">
        <v>43831</v>
      </c>
      <c r="G240" s="84">
        <v>365</v>
      </c>
      <c r="H240" s="84" t="s">
        <v>604</v>
      </c>
      <c r="I240" s="86">
        <v>30000000</v>
      </c>
      <c r="J240" s="87">
        <v>35700000</v>
      </c>
      <c r="K240" s="84" t="s">
        <v>425</v>
      </c>
      <c r="L240" s="84" t="s">
        <v>426</v>
      </c>
      <c r="M240" s="84" t="s">
        <v>866</v>
      </c>
      <c r="N240" s="88">
        <v>6</v>
      </c>
      <c r="O240" s="88">
        <v>6</v>
      </c>
      <c r="P240" s="115" t="s">
        <v>629</v>
      </c>
      <c r="Q240" s="84" t="s">
        <v>867</v>
      </c>
    </row>
    <row r="241" spans="1:17" ht="33">
      <c r="A241" s="84" t="s">
        <v>455</v>
      </c>
      <c r="B241" s="84" t="s">
        <v>611</v>
      </c>
      <c r="C241" s="84" t="s">
        <v>864</v>
      </c>
      <c r="D241" s="84">
        <v>80161801</v>
      </c>
      <c r="E241" s="114" t="s">
        <v>868</v>
      </c>
      <c r="F241" s="85">
        <v>43831</v>
      </c>
      <c r="G241" s="84">
        <v>365</v>
      </c>
      <c r="H241" s="84" t="s">
        <v>415</v>
      </c>
      <c r="I241" s="86">
        <v>3000000</v>
      </c>
      <c r="J241" s="87"/>
      <c r="K241" s="84" t="s">
        <v>425</v>
      </c>
      <c r="L241" s="84" t="s">
        <v>426</v>
      </c>
      <c r="M241" s="84" t="s">
        <v>866</v>
      </c>
      <c r="N241" s="88">
        <v>40</v>
      </c>
      <c r="O241" s="88">
        <v>71</v>
      </c>
      <c r="P241" s="88" t="s">
        <v>639</v>
      </c>
      <c r="Q241" s="84"/>
    </row>
    <row r="242" spans="1:17" ht="66">
      <c r="A242" s="84" t="s">
        <v>455</v>
      </c>
      <c r="B242" s="84" t="s">
        <v>611</v>
      </c>
      <c r="C242" s="84" t="s">
        <v>864</v>
      </c>
      <c r="D242" s="84">
        <v>72103302</v>
      </c>
      <c r="E242" s="114" t="s">
        <v>869</v>
      </c>
      <c r="F242" s="85">
        <v>43831</v>
      </c>
      <c r="G242" s="84">
        <v>365</v>
      </c>
      <c r="H242" s="84" t="s">
        <v>415</v>
      </c>
      <c r="I242" s="86">
        <v>8256000</v>
      </c>
      <c r="J242" s="87">
        <v>9824640</v>
      </c>
      <c r="K242" s="84" t="s">
        <v>425</v>
      </c>
      <c r="L242" s="84" t="s">
        <v>426</v>
      </c>
      <c r="M242" s="84" t="s">
        <v>866</v>
      </c>
      <c r="N242" s="88">
        <v>53</v>
      </c>
      <c r="O242" s="88">
        <v>85</v>
      </c>
      <c r="P242" s="88" t="s">
        <v>773</v>
      </c>
      <c r="Q242" s="84" t="s">
        <v>870</v>
      </c>
    </row>
    <row r="243" spans="1:17" ht="49.5">
      <c r="A243" s="84" t="s">
        <v>455</v>
      </c>
      <c r="B243" s="84" t="s">
        <v>611</v>
      </c>
      <c r="C243" s="84" t="s">
        <v>864</v>
      </c>
      <c r="D243" s="84">
        <v>72103300</v>
      </c>
      <c r="E243" s="114" t="s">
        <v>871</v>
      </c>
      <c r="F243" s="85">
        <v>43831</v>
      </c>
      <c r="G243" s="84">
        <v>365</v>
      </c>
      <c r="H243" s="84" t="s">
        <v>415</v>
      </c>
      <c r="I243" s="86">
        <v>4020000</v>
      </c>
      <c r="J243" s="87"/>
      <c r="K243" s="84" t="s">
        <v>425</v>
      </c>
      <c r="L243" s="84" t="s">
        <v>426</v>
      </c>
      <c r="M243" s="84" t="s">
        <v>866</v>
      </c>
      <c r="N243" s="88">
        <v>53</v>
      </c>
      <c r="O243" s="88">
        <v>86</v>
      </c>
      <c r="P243" s="88" t="s">
        <v>634</v>
      </c>
      <c r="Q243" s="84"/>
    </row>
    <row r="244" spans="1:17" ht="115.5">
      <c r="A244" s="84" t="s">
        <v>455</v>
      </c>
      <c r="B244" s="84" t="s">
        <v>611</v>
      </c>
      <c r="C244" s="84" t="s">
        <v>864</v>
      </c>
      <c r="D244" s="84">
        <v>72151302</v>
      </c>
      <c r="E244" s="114" t="s">
        <v>872</v>
      </c>
      <c r="F244" s="85">
        <v>43862</v>
      </c>
      <c r="G244" s="84">
        <v>60</v>
      </c>
      <c r="H244" s="84" t="s">
        <v>415</v>
      </c>
      <c r="I244" s="86">
        <v>7000000</v>
      </c>
      <c r="J244" s="87"/>
      <c r="K244" s="84" t="s">
        <v>425</v>
      </c>
      <c r="L244" s="84" t="s">
        <v>426</v>
      </c>
      <c r="M244" s="84" t="s">
        <v>866</v>
      </c>
      <c r="N244" s="88">
        <v>51</v>
      </c>
      <c r="O244" s="88">
        <v>83</v>
      </c>
      <c r="P244" s="88" t="s">
        <v>707</v>
      </c>
      <c r="Q244" s="84" t="s">
        <v>873</v>
      </c>
    </row>
    <row r="245" spans="1:17" ht="66">
      <c r="A245" s="84" t="s">
        <v>455</v>
      </c>
      <c r="B245" s="84" t="s">
        <v>611</v>
      </c>
      <c r="C245" s="84" t="s">
        <v>864</v>
      </c>
      <c r="D245" s="84">
        <v>30171501</v>
      </c>
      <c r="E245" s="114" t="s">
        <v>874</v>
      </c>
      <c r="F245" s="85">
        <v>43862</v>
      </c>
      <c r="G245" s="84">
        <v>30</v>
      </c>
      <c r="H245" s="84" t="s">
        <v>415</v>
      </c>
      <c r="I245" s="86">
        <v>2000000</v>
      </c>
      <c r="J245" s="87"/>
      <c r="K245" s="84" t="s">
        <v>425</v>
      </c>
      <c r="L245" s="84" t="s">
        <v>426</v>
      </c>
      <c r="M245" s="84" t="s">
        <v>866</v>
      </c>
      <c r="N245" s="88">
        <v>53</v>
      </c>
      <c r="O245" s="88">
        <v>86</v>
      </c>
      <c r="P245" s="88" t="s">
        <v>643</v>
      </c>
      <c r="Q245" s="84"/>
    </row>
    <row r="246" spans="1:17" ht="66">
      <c r="A246" s="84" t="s">
        <v>455</v>
      </c>
      <c r="B246" s="84" t="s">
        <v>611</v>
      </c>
      <c r="C246" s="84" t="s">
        <v>864</v>
      </c>
      <c r="D246" s="84">
        <v>72103300</v>
      </c>
      <c r="E246" s="114" t="s">
        <v>875</v>
      </c>
      <c r="F246" s="85">
        <v>43862</v>
      </c>
      <c r="G246" s="84">
        <v>30</v>
      </c>
      <c r="H246" s="84" t="s">
        <v>415</v>
      </c>
      <c r="I246" s="86">
        <v>2000000</v>
      </c>
      <c r="J246" s="87"/>
      <c r="K246" s="84" t="s">
        <v>425</v>
      </c>
      <c r="L246" s="84" t="s">
        <v>426</v>
      </c>
      <c r="M246" s="84" t="s">
        <v>866</v>
      </c>
      <c r="N246" s="88">
        <v>53</v>
      </c>
      <c r="O246" s="88">
        <v>86</v>
      </c>
      <c r="P246" s="88" t="s">
        <v>643</v>
      </c>
      <c r="Q246" s="84"/>
    </row>
    <row r="247" spans="1:17" ht="49.5">
      <c r="A247" s="84" t="s">
        <v>455</v>
      </c>
      <c r="B247" s="84" t="s">
        <v>611</v>
      </c>
      <c r="C247" s="84" t="s">
        <v>876</v>
      </c>
      <c r="D247" s="116">
        <v>77101501</v>
      </c>
      <c r="E247" s="84" t="s">
        <v>877</v>
      </c>
      <c r="F247" s="85">
        <v>43831</v>
      </c>
      <c r="G247" s="84">
        <v>365</v>
      </c>
      <c r="H247" s="84" t="s">
        <v>415</v>
      </c>
      <c r="I247" s="86">
        <v>95000000</v>
      </c>
      <c r="J247" s="87">
        <v>113050000</v>
      </c>
      <c r="K247" s="84" t="s">
        <v>425</v>
      </c>
      <c r="L247" s="84" t="s">
        <v>426</v>
      </c>
      <c r="M247" s="84" t="s">
        <v>878</v>
      </c>
      <c r="N247" s="88">
        <v>6</v>
      </c>
      <c r="O247" s="88">
        <v>6</v>
      </c>
      <c r="P247" s="88" t="s">
        <v>629</v>
      </c>
      <c r="Q247" s="84"/>
    </row>
    <row r="248" spans="1:17">
      <c r="A248" s="84" t="s">
        <v>455</v>
      </c>
      <c r="B248" s="84" t="s">
        <v>611</v>
      </c>
      <c r="C248" s="84" t="s">
        <v>876</v>
      </c>
      <c r="D248" s="84">
        <v>80131502</v>
      </c>
      <c r="E248" s="84" t="s">
        <v>879</v>
      </c>
      <c r="F248" s="85">
        <v>43831</v>
      </c>
      <c r="G248" s="84">
        <v>365</v>
      </c>
      <c r="H248" s="84" t="s">
        <v>415</v>
      </c>
      <c r="I248" s="86">
        <v>67197024</v>
      </c>
      <c r="J248" s="87">
        <v>79964458.560000002</v>
      </c>
      <c r="K248" s="84" t="s">
        <v>425</v>
      </c>
      <c r="L248" s="84" t="s">
        <v>426</v>
      </c>
      <c r="M248" s="84" t="s">
        <v>880</v>
      </c>
      <c r="N248" s="88">
        <v>79</v>
      </c>
      <c r="O248" s="88">
        <v>123</v>
      </c>
      <c r="P248" s="88" t="s">
        <v>812</v>
      </c>
      <c r="Q248" s="84"/>
    </row>
    <row r="249" spans="1:17" ht="49.5">
      <c r="A249" s="84" t="s">
        <v>455</v>
      </c>
      <c r="B249" s="84" t="s">
        <v>611</v>
      </c>
      <c r="C249" s="84" t="s">
        <v>876</v>
      </c>
      <c r="D249" s="84">
        <v>72101511</v>
      </c>
      <c r="E249" s="84" t="s">
        <v>855</v>
      </c>
      <c r="F249" s="85">
        <v>43831</v>
      </c>
      <c r="G249" s="84">
        <v>365</v>
      </c>
      <c r="H249" s="84" t="s">
        <v>415</v>
      </c>
      <c r="I249" s="86">
        <v>4247000</v>
      </c>
      <c r="J249" s="87">
        <v>5053930</v>
      </c>
      <c r="K249" s="84" t="s">
        <v>425</v>
      </c>
      <c r="L249" s="84" t="s">
        <v>426</v>
      </c>
      <c r="M249" s="84" t="s">
        <v>880</v>
      </c>
      <c r="N249" s="88">
        <v>53</v>
      </c>
      <c r="O249" s="88">
        <v>86</v>
      </c>
      <c r="P249" s="88" t="s">
        <v>634</v>
      </c>
      <c r="Q249" s="84"/>
    </row>
    <row r="250" spans="1:17">
      <c r="A250" s="84" t="s">
        <v>455</v>
      </c>
      <c r="B250" s="84" t="s">
        <v>611</v>
      </c>
      <c r="C250" s="84" t="s">
        <v>876</v>
      </c>
      <c r="D250" s="84">
        <v>80131502</v>
      </c>
      <c r="E250" s="84" t="s">
        <v>881</v>
      </c>
      <c r="F250" s="85">
        <v>43831</v>
      </c>
      <c r="G250" s="84">
        <v>365</v>
      </c>
      <c r="H250" s="84" t="s">
        <v>415</v>
      </c>
      <c r="I250" s="86">
        <v>9600000</v>
      </c>
      <c r="J250" s="87">
        <v>11424000</v>
      </c>
      <c r="K250" s="84" t="s">
        <v>425</v>
      </c>
      <c r="L250" s="84" t="s">
        <v>426</v>
      </c>
      <c r="M250" s="84" t="s">
        <v>880</v>
      </c>
      <c r="N250" s="88">
        <v>79</v>
      </c>
      <c r="O250" s="88">
        <v>123</v>
      </c>
      <c r="P250" s="88" t="s">
        <v>812</v>
      </c>
      <c r="Q250" s="84"/>
    </row>
    <row r="251" spans="1:17" ht="49.5">
      <c r="A251" s="84" t="s">
        <v>455</v>
      </c>
      <c r="B251" s="84" t="s">
        <v>611</v>
      </c>
      <c r="C251" s="84" t="s">
        <v>876</v>
      </c>
      <c r="D251" s="84">
        <v>56101522</v>
      </c>
      <c r="E251" s="84" t="s">
        <v>882</v>
      </c>
      <c r="F251" s="85">
        <v>43831</v>
      </c>
      <c r="G251" s="84">
        <v>365</v>
      </c>
      <c r="H251" s="84" t="s">
        <v>415</v>
      </c>
      <c r="I251" s="86">
        <v>10000000</v>
      </c>
      <c r="J251" s="87">
        <v>11900000</v>
      </c>
      <c r="K251" s="84" t="s">
        <v>425</v>
      </c>
      <c r="L251" s="84" t="s">
        <v>426</v>
      </c>
      <c r="M251" s="84" t="s">
        <v>880</v>
      </c>
      <c r="N251" s="88">
        <v>88</v>
      </c>
      <c r="O251" s="88">
        <v>138</v>
      </c>
      <c r="P251" s="88" t="s">
        <v>615</v>
      </c>
      <c r="Q251" s="84"/>
    </row>
    <row r="252" spans="1:17" ht="49.5">
      <c r="A252" s="84" t="s">
        <v>455</v>
      </c>
      <c r="B252" s="84" t="s">
        <v>611</v>
      </c>
      <c r="C252" s="84" t="s">
        <v>876</v>
      </c>
      <c r="D252" s="84">
        <v>56101522</v>
      </c>
      <c r="E252" s="84" t="s">
        <v>883</v>
      </c>
      <c r="F252" s="85">
        <v>43831</v>
      </c>
      <c r="G252" s="84">
        <v>365</v>
      </c>
      <c r="H252" s="84" t="s">
        <v>415</v>
      </c>
      <c r="I252" s="86">
        <v>2000000</v>
      </c>
      <c r="J252" s="87">
        <v>2380000</v>
      </c>
      <c r="K252" s="84" t="s">
        <v>425</v>
      </c>
      <c r="L252" s="84" t="s">
        <v>426</v>
      </c>
      <c r="M252" s="84" t="s">
        <v>880</v>
      </c>
      <c r="N252" s="88">
        <v>88</v>
      </c>
      <c r="O252" s="88">
        <v>138</v>
      </c>
      <c r="P252" s="88" t="s">
        <v>615</v>
      </c>
      <c r="Q252" s="84"/>
    </row>
    <row r="253" spans="1:17" ht="66">
      <c r="A253" s="84" t="s">
        <v>411</v>
      </c>
      <c r="B253" s="84" t="s">
        <v>756</v>
      </c>
      <c r="C253" s="84" t="s">
        <v>884</v>
      </c>
      <c r="D253" s="84">
        <v>84131701</v>
      </c>
      <c r="E253" s="84" t="s">
        <v>885</v>
      </c>
      <c r="F253" s="85">
        <v>43983</v>
      </c>
      <c r="G253" s="84">
        <v>150</v>
      </c>
      <c r="H253" s="84" t="s">
        <v>415</v>
      </c>
      <c r="I253" s="86">
        <v>20000000</v>
      </c>
      <c r="J253" s="87">
        <v>23800000</v>
      </c>
      <c r="K253" s="84" t="s">
        <v>425</v>
      </c>
      <c r="L253" s="84" t="s">
        <v>426</v>
      </c>
      <c r="M253" s="84" t="s">
        <v>886</v>
      </c>
      <c r="N253" s="88">
        <v>43</v>
      </c>
      <c r="O253" s="88">
        <v>75</v>
      </c>
      <c r="P253" s="88" t="s">
        <v>887</v>
      </c>
      <c r="Q253" s="84"/>
    </row>
    <row r="254" spans="1:17" ht="33">
      <c r="A254" s="84" t="s">
        <v>411</v>
      </c>
      <c r="B254" s="84" t="s">
        <v>756</v>
      </c>
      <c r="C254" s="84" t="s">
        <v>888</v>
      </c>
      <c r="D254" s="84">
        <v>84131503</v>
      </c>
      <c r="E254" s="84" t="s">
        <v>889</v>
      </c>
      <c r="F254" s="85">
        <v>43843</v>
      </c>
      <c r="G254" s="84">
        <v>730</v>
      </c>
      <c r="H254" s="84" t="s">
        <v>441</v>
      </c>
      <c r="I254" s="86">
        <v>20154353334</v>
      </c>
      <c r="J254" s="87">
        <v>23983680467</v>
      </c>
      <c r="K254" s="84" t="s">
        <v>416</v>
      </c>
      <c r="L254" s="84" t="s">
        <v>417</v>
      </c>
      <c r="M254" s="84" t="s">
        <v>890</v>
      </c>
      <c r="N254" s="88">
        <v>6</v>
      </c>
      <c r="O254" s="88">
        <v>6</v>
      </c>
      <c r="P254" s="88" t="s">
        <v>891</v>
      </c>
      <c r="Q254" s="84" t="s">
        <v>761</v>
      </c>
    </row>
    <row r="255" spans="1:17" ht="66">
      <c r="A255" s="113" t="s">
        <v>411</v>
      </c>
      <c r="B255" s="113" t="s">
        <v>542</v>
      </c>
      <c r="C255" s="113" t="s">
        <v>892</v>
      </c>
      <c r="D255" s="113">
        <v>15101506</v>
      </c>
      <c r="E255" s="113" t="s">
        <v>893</v>
      </c>
      <c r="F255" s="117">
        <v>44196</v>
      </c>
      <c r="G255" s="84">
        <v>365</v>
      </c>
      <c r="H255" s="113" t="s">
        <v>415</v>
      </c>
      <c r="I255" s="118">
        <v>11428722</v>
      </c>
      <c r="J255" s="118">
        <v>13600179.18</v>
      </c>
      <c r="K255" s="113" t="s">
        <v>425</v>
      </c>
      <c r="L255" s="84" t="s">
        <v>426</v>
      </c>
      <c r="M255" s="113" t="s">
        <v>894</v>
      </c>
      <c r="N255" s="88">
        <v>53</v>
      </c>
      <c r="O255" s="88">
        <v>87</v>
      </c>
      <c r="P255" s="88" t="s">
        <v>895</v>
      </c>
      <c r="Q255" s="95"/>
    </row>
    <row r="256" spans="1:17" ht="33">
      <c r="A256" s="113" t="s">
        <v>411</v>
      </c>
      <c r="B256" s="113" t="s">
        <v>542</v>
      </c>
      <c r="C256" s="113" t="s">
        <v>892</v>
      </c>
      <c r="D256" s="113">
        <v>55101506</v>
      </c>
      <c r="E256" s="113" t="s">
        <v>896</v>
      </c>
      <c r="F256" s="117">
        <v>43876</v>
      </c>
      <c r="G256" s="84">
        <v>365</v>
      </c>
      <c r="H256" s="113" t="s">
        <v>415</v>
      </c>
      <c r="I256" s="118">
        <v>11312720</v>
      </c>
      <c r="J256" s="118">
        <v>13462136.800000001</v>
      </c>
      <c r="K256" s="113" t="s">
        <v>425</v>
      </c>
      <c r="L256" s="84" t="s">
        <v>426</v>
      </c>
      <c r="M256" s="113" t="s">
        <v>894</v>
      </c>
      <c r="N256" s="88">
        <v>39</v>
      </c>
      <c r="O256" s="88">
        <v>70</v>
      </c>
      <c r="P256" s="88" t="s">
        <v>897</v>
      </c>
      <c r="Q256" s="95"/>
    </row>
    <row r="257" spans="1:17" ht="33">
      <c r="A257" s="113" t="s">
        <v>411</v>
      </c>
      <c r="B257" s="113" t="s">
        <v>542</v>
      </c>
      <c r="C257" s="113" t="s">
        <v>892</v>
      </c>
      <c r="D257" s="113">
        <v>55101506</v>
      </c>
      <c r="E257" s="113" t="s">
        <v>898</v>
      </c>
      <c r="F257" s="117">
        <v>43876</v>
      </c>
      <c r="G257" s="84">
        <v>365</v>
      </c>
      <c r="H257" s="113" t="s">
        <v>415</v>
      </c>
      <c r="I257" s="118">
        <v>6510517</v>
      </c>
      <c r="J257" s="118">
        <v>7747515.2300000004</v>
      </c>
      <c r="K257" s="113" t="s">
        <v>425</v>
      </c>
      <c r="L257" s="84" t="s">
        <v>426</v>
      </c>
      <c r="M257" s="113" t="s">
        <v>894</v>
      </c>
      <c r="N257" s="88">
        <v>39</v>
      </c>
      <c r="O257" s="88">
        <v>70</v>
      </c>
      <c r="P257" s="88" t="s">
        <v>899</v>
      </c>
      <c r="Q257" s="95"/>
    </row>
    <row r="258" spans="1:17" ht="49.5">
      <c r="A258" s="113" t="s">
        <v>411</v>
      </c>
      <c r="B258" s="113" t="s">
        <v>542</v>
      </c>
      <c r="C258" s="113" t="s">
        <v>892</v>
      </c>
      <c r="D258" s="113">
        <v>73131505</v>
      </c>
      <c r="E258" s="113" t="s">
        <v>900</v>
      </c>
      <c r="F258" s="117">
        <v>44075</v>
      </c>
      <c r="G258" s="84">
        <v>365</v>
      </c>
      <c r="H258" s="113" t="s">
        <v>415</v>
      </c>
      <c r="I258" s="118">
        <v>37114479</v>
      </c>
      <c r="J258" s="118">
        <v>44166230.009999998</v>
      </c>
      <c r="K258" s="113" t="s">
        <v>416</v>
      </c>
      <c r="L258" s="113" t="s">
        <v>417</v>
      </c>
      <c r="M258" s="113" t="s">
        <v>894</v>
      </c>
      <c r="N258" s="88">
        <v>36</v>
      </c>
      <c r="O258" s="88">
        <v>67</v>
      </c>
      <c r="P258" s="88" t="s">
        <v>901</v>
      </c>
      <c r="Q258" s="95"/>
    </row>
    <row r="259" spans="1:17" ht="66">
      <c r="A259" s="113" t="s">
        <v>411</v>
      </c>
      <c r="B259" s="113" t="s">
        <v>542</v>
      </c>
      <c r="C259" s="113" t="s">
        <v>892</v>
      </c>
      <c r="D259" s="113">
        <v>72154028</v>
      </c>
      <c r="E259" s="113" t="s">
        <v>902</v>
      </c>
      <c r="F259" s="117">
        <v>44013</v>
      </c>
      <c r="G259" s="84">
        <v>365</v>
      </c>
      <c r="H259" s="113" t="s">
        <v>415</v>
      </c>
      <c r="I259" s="118">
        <v>33065962.859999999</v>
      </c>
      <c r="J259" s="118">
        <v>39348495.803400002</v>
      </c>
      <c r="K259" s="113" t="s">
        <v>416</v>
      </c>
      <c r="L259" s="113" t="s">
        <v>417</v>
      </c>
      <c r="M259" s="113" t="s">
        <v>894</v>
      </c>
      <c r="N259" s="88">
        <v>53</v>
      </c>
      <c r="O259" s="88">
        <v>86</v>
      </c>
      <c r="P259" s="88" t="s">
        <v>643</v>
      </c>
      <c r="Q259" s="95"/>
    </row>
    <row r="260" spans="1:17" ht="49.5">
      <c r="A260" s="113" t="s">
        <v>411</v>
      </c>
      <c r="B260" s="113" t="s">
        <v>542</v>
      </c>
      <c r="C260" s="113" t="s">
        <v>892</v>
      </c>
      <c r="D260" s="113">
        <v>72101506</v>
      </c>
      <c r="E260" s="113" t="s">
        <v>903</v>
      </c>
      <c r="F260" s="117">
        <v>43952</v>
      </c>
      <c r="G260" s="84">
        <v>365</v>
      </c>
      <c r="H260" s="113" t="s">
        <v>415</v>
      </c>
      <c r="I260" s="118">
        <v>14822299</v>
      </c>
      <c r="J260" s="118">
        <v>17638535.809999999</v>
      </c>
      <c r="K260" s="113" t="s">
        <v>416</v>
      </c>
      <c r="L260" s="113" t="s">
        <v>417</v>
      </c>
      <c r="M260" s="113" t="s">
        <v>894</v>
      </c>
      <c r="N260" s="88">
        <v>53</v>
      </c>
      <c r="O260" s="88">
        <v>86</v>
      </c>
      <c r="P260" s="88" t="s">
        <v>904</v>
      </c>
      <c r="Q260" s="95"/>
    </row>
    <row r="261" spans="1:17" ht="49.5">
      <c r="A261" s="113" t="s">
        <v>411</v>
      </c>
      <c r="B261" s="113" t="s">
        <v>542</v>
      </c>
      <c r="C261" s="113" t="s">
        <v>892</v>
      </c>
      <c r="D261" s="113">
        <v>44101501</v>
      </c>
      <c r="E261" s="113" t="s">
        <v>905</v>
      </c>
      <c r="F261" s="117">
        <v>44075</v>
      </c>
      <c r="G261" s="84">
        <v>365</v>
      </c>
      <c r="H261" s="113" t="s">
        <v>415</v>
      </c>
      <c r="I261" s="118">
        <v>12453108</v>
      </c>
      <c r="J261" s="118">
        <v>14819198.52</v>
      </c>
      <c r="K261" s="113" t="s">
        <v>416</v>
      </c>
      <c r="L261" s="113" t="s">
        <v>417</v>
      </c>
      <c r="M261" s="113" t="s">
        <v>894</v>
      </c>
      <c r="N261" s="88">
        <v>40</v>
      </c>
      <c r="O261" s="88">
        <v>71</v>
      </c>
      <c r="P261" s="88" t="s">
        <v>906</v>
      </c>
      <c r="Q261" s="95"/>
    </row>
    <row r="262" spans="1:17" ht="33">
      <c r="A262" s="113" t="s">
        <v>411</v>
      </c>
      <c r="B262" s="113" t="s">
        <v>542</v>
      </c>
      <c r="C262" s="113" t="s">
        <v>892</v>
      </c>
      <c r="D262" s="113">
        <v>46191601</v>
      </c>
      <c r="E262" s="113" t="s">
        <v>907</v>
      </c>
      <c r="F262" s="117">
        <v>43952</v>
      </c>
      <c r="G262" s="84">
        <v>365</v>
      </c>
      <c r="H262" s="113" t="s">
        <v>415</v>
      </c>
      <c r="I262" s="118">
        <v>2300000</v>
      </c>
      <c r="J262" s="118">
        <v>2737000</v>
      </c>
      <c r="K262" s="113" t="s">
        <v>425</v>
      </c>
      <c r="L262" s="84" t="s">
        <v>426</v>
      </c>
      <c r="M262" s="113" t="s">
        <v>894</v>
      </c>
      <c r="N262" s="88">
        <v>53</v>
      </c>
      <c r="O262" s="88">
        <v>86</v>
      </c>
      <c r="P262" s="88" t="s">
        <v>770</v>
      </c>
      <c r="Q262" s="95"/>
    </row>
    <row r="263" spans="1:17" ht="33">
      <c r="A263" s="113" t="s">
        <v>411</v>
      </c>
      <c r="B263" s="113" t="s">
        <v>542</v>
      </c>
      <c r="C263" s="113" t="s">
        <v>892</v>
      </c>
      <c r="D263" s="113">
        <v>46191601</v>
      </c>
      <c r="E263" s="113" t="s">
        <v>908</v>
      </c>
      <c r="F263" s="117">
        <v>43952</v>
      </c>
      <c r="G263" s="84">
        <v>365</v>
      </c>
      <c r="H263" s="113" t="s">
        <v>415</v>
      </c>
      <c r="I263" s="118">
        <v>35200000</v>
      </c>
      <c r="J263" s="118">
        <v>41888000</v>
      </c>
      <c r="K263" s="113" t="s">
        <v>425</v>
      </c>
      <c r="L263" s="84" t="s">
        <v>426</v>
      </c>
      <c r="M263" s="113" t="s">
        <v>894</v>
      </c>
      <c r="N263" s="88">
        <v>35</v>
      </c>
      <c r="O263" s="88">
        <v>65</v>
      </c>
      <c r="P263" s="88" t="s">
        <v>785</v>
      </c>
      <c r="Q263" s="95" t="s">
        <v>909</v>
      </c>
    </row>
    <row r="264" spans="1:17" ht="33">
      <c r="A264" s="113" t="s">
        <v>411</v>
      </c>
      <c r="B264" s="113" t="s">
        <v>542</v>
      </c>
      <c r="C264" s="113" t="s">
        <v>892</v>
      </c>
      <c r="D264" s="113">
        <v>72154028</v>
      </c>
      <c r="E264" s="113" t="s">
        <v>910</v>
      </c>
      <c r="F264" s="117">
        <v>44075</v>
      </c>
      <c r="G264" s="84">
        <v>365</v>
      </c>
      <c r="H264" s="113" t="s">
        <v>415</v>
      </c>
      <c r="I264" s="118">
        <v>1350000</v>
      </c>
      <c r="J264" s="118">
        <v>1606500</v>
      </c>
      <c r="K264" s="113" t="s">
        <v>425</v>
      </c>
      <c r="L264" s="84" t="s">
        <v>426</v>
      </c>
      <c r="M264" s="113" t="s">
        <v>894</v>
      </c>
      <c r="N264" s="88">
        <v>63</v>
      </c>
      <c r="O264" s="88">
        <v>97</v>
      </c>
      <c r="P264" s="88" t="s">
        <v>911</v>
      </c>
      <c r="Q264" s="95"/>
    </row>
    <row r="265" spans="1:17" ht="66">
      <c r="A265" s="113" t="s">
        <v>411</v>
      </c>
      <c r="B265" s="113" t="s">
        <v>542</v>
      </c>
      <c r="C265" s="113" t="s">
        <v>892</v>
      </c>
      <c r="D265" s="113">
        <v>20121421</v>
      </c>
      <c r="E265" s="113" t="s">
        <v>912</v>
      </c>
      <c r="F265" s="108">
        <v>44075</v>
      </c>
      <c r="G265" s="84">
        <v>365</v>
      </c>
      <c r="H265" s="113" t="s">
        <v>415</v>
      </c>
      <c r="I265" s="118">
        <v>12712746</v>
      </c>
      <c r="J265" s="118">
        <v>15128167.74</v>
      </c>
      <c r="K265" s="113" t="s">
        <v>416</v>
      </c>
      <c r="L265" s="113" t="s">
        <v>417</v>
      </c>
      <c r="M265" s="113" t="s">
        <v>894</v>
      </c>
      <c r="N265" s="88">
        <v>53</v>
      </c>
      <c r="O265" s="88">
        <v>86</v>
      </c>
      <c r="P265" s="88" t="s">
        <v>643</v>
      </c>
      <c r="Q265" s="95" t="s">
        <v>913</v>
      </c>
    </row>
    <row r="266" spans="1:17" ht="66">
      <c r="A266" s="113" t="s">
        <v>411</v>
      </c>
      <c r="B266" s="113" t="s">
        <v>542</v>
      </c>
      <c r="C266" s="113" t="s">
        <v>892</v>
      </c>
      <c r="D266" s="113">
        <v>46171604</v>
      </c>
      <c r="E266" s="113" t="s">
        <v>914</v>
      </c>
      <c r="F266" s="108">
        <v>44075</v>
      </c>
      <c r="G266" s="84">
        <v>365</v>
      </c>
      <c r="H266" s="113" t="s">
        <v>415</v>
      </c>
      <c r="I266" s="118">
        <v>15327564</v>
      </c>
      <c r="J266" s="118">
        <v>18239801.16</v>
      </c>
      <c r="K266" s="113" t="s">
        <v>416</v>
      </c>
      <c r="L266" s="113" t="s">
        <v>417</v>
      </c>
      <c r="M266" s="113" t="s">
        <v>894</v>
      </c>
      <c r="N266" s="88">
        <v>53</v>
      </c>
      <c r="O266" s="88">
        <v>86</v>
      </c>
      <c r="P266" s="88" t="s">
        <v>643</v>
      </c>
      <c r="Q266" s="95" t="s">
        <v>915</v>
      </c>
    </row>
    <row r="267" spans="1:17" ht="66">
      <c r="A267" s="113" t="s">
        <v>411</v>
      </c>
      <c r="B267" s="113" t="s">
        <v>542</v>
      </c>
      <c r="C267" s="113" t="s">
        <v>892</v>
      </c>
      <c r="D267" s="113">
        <v>39121105</v>
      </c>
      <c r="E267" s="113" t="s">
        <v>916</v>
      </c>
      <c r="F267" s="108">
        <v>43862</v>
      </c>
      <c r="G267" s="84">
        <v>365</v>
      </c>
      <c r="H267" s="113" t="s">
        <v>415</v>
      </c>
      <c r="I267" s="118">
        <v>40000000</v>
      </c>
      <c r="J267" s="118">
        <v>47600000</v>
      </c>
      <c r="K267" s="113" t="s">
        <v>416</v>
      </c>
      <c r="L267" s="113" t="s">
        <v>417</v>
      </c>
      <c r="M267" s="113" t="s">
        <v>894</v>
      </c>
      <c r="N267" s="88">
        <v>53</v>
      </c>
      <c r="O267" s="88">
        <v>86</v>
      </c>
      <c r="P267" s="88" t="s">
        <v>643</v>
      </c>
      <c r="Q267" s="95"/>
    </row>
    <row r="268" spans="1:17" ht="49.5">
      <c r="A268" s="113" t="s">
        <v>411</v>
      </c>
      <c r="B268" s="113" t="s">
        <v>542</v>
      </c>
      <c r="C268" s="113" t="s">
        <v>892</v>
      </c>
      <c r="D268" s="113">
        <v>40101700</v>
      </c>
      <c r="E268" s="113" t="s">
        <v>917</v>
      </c>
      <c r="F268" s="108">
        <v>44013</v>
      </c>
      <c r="G268" s="84">
        <v>365</v>
      </c>
      <c r="H268" s="113" t="s">
        <v>415</v>
      </c>
      <c r="I268" s="118">
        <v>21498884</v>
      </c>
      <c r="J268" s="118">
        <v>25583671.960000001</v>
      </c>
      <c r="K268" s="113" t="s">
        <v>416</v>
      </c>
      <c r="L268" s="113" t="s">
        <v>417</v>
      </c>
      <c r="M268" s="113" t="s">
        <v>894</v>
      </c>
      <c r="N268" s="88">
        <v>53</v>
      </c>
      <c r="O268" s="88">
        <v>86</v>
      </c>
      <c r="P268" s="88" t="s">
        <v>634</v>
      </c>
      <c r="Q268" s="95"/>
    </row>
    <row r="269" spans="1:17" ht="66">
      <c r="A269" s="113" t="s">
        <v>411</v>
      </c>
      <c r="B269" s="113" t="s">
        <v>542</v>
      </c>
      <c r="C269" s="113" t="s">
        <v>892</v>
      </c>
      <c r="D269" s="113">
        <v>42171502</v>
      </c>
      <c r="E269" s="113" t="s">
        <v>918</v>
      </c>
      <c r="F269" s="108">
        <v>44075</v>
      </c>
      <c r="G269" s="84">
        <v>365</v>
      </c>
      <c r="H269" s="113" t="s">
        <v>415</v>
      </c>
      <c r="I269" s="118">
        <v>4198857</v>
      </c>
      <c r="J269" s="118">
        <v>4996639.83</v>
      </c>
      <c r="K269" s="113" t="s">
        <v>416</v>
      </c>
      <c r="L269" s="113" t="s">
        <v>417</v>
      </c>
      <c r="M269" s="113" t="s">
        <v>894</v>
      </c>
      <c r="N269" s="88">
        <v>53</v>
      </c>
      <c r="O269" s="88">
        <v>86</v>
      </c>
      <c r="P269" s="88" t="s">
        <v>643</v>
      </c>
      <c r="Q269" s="95"/>
    </row>
    <row r="270" spans="1:17" ht="66">
      <c r="A270" s="113" t="s">
        <v>411</v>
      </c>
      <c r="B270" s="113" t="s">
        <v>542</v>
      </c>
      <c r="C270" s="113" t="s">
        <v>892</v>
      </c>
      <c r="D270" s="113">
        <v>95122401</v>
      </c>
      <c r="E270" s="113" t="s">
        <v>919</v>
      </c>
      <c r="F270" s="108">
        <v>44075</v>
      </c>
      <c r="G270" s="84">
        <v>365</v>
      </c>
      <c r="H270" s="113" t="s">
        <v>415</v>
      </c>
      <c r="I270" s="118">
        <v>14964000</v>
      </c>
      <c r="J270" s="118">
        <v>17807160</v>
      </c>
      <c r="K270" s="113" t="s">
        <v>416</v>
      </c>
      <c r="L270" s="113" t="s">
        <v>417</v>
      </c>
      <c r="M270" s="113" t="s">
        <v>894</v>
      </c>
      <c r="N270" s="88">
        <v>53</v>
      </c>
      <c r="O270" s="88">
        <v>87</v>
      </c>
      <c r="P270" s="88" t="s">
        <v>895</v>
      </c>
      <c r="Q270" s="95"/>
    </row>
    <row r="271" spans="1:17" ht="66">
      <c r="A271" s="113" t="s">
        <v>411</v>
      </c>
      <c r="B271" s="113" t="s">
        <v>542</v>
      </c>
      <c r="C271" s="113" t="s">
        <v>892</v>
      </c>
      <c r="D271" s="113">
        <v>48101505</v>
      </c>
      <c r="E271" s="113" t="s">
        <v>920</v>
      </c>
      <c r="F271" s="108">
        <v>44075</v>
      </c>
      <c r="G271" s="84">
        <v>365</v>
      </c>
      <c r="H271" s="113" t="s">
        <v>415</v>
      </c>
      <c r="I271" s="119">
        <v>35960000</v>
      </c>
      <c r="J271" s="118">
        <v>42792400</v>
      </c>
      <c r="K271" s="113" t="s">
        <v>416</v>
      </c>
      <c r="L271" s="113" t="s">
        <v>417</v>
      </c>
      <c r="M271" s="113" t="s">
        <v>894</v>
      </c>
      <c r="N271" s="88">
        <v>53</v>
      </c>
      <c r="O271" s="88">
        <v>86</v>
      </c>
      <c r="P271" s="88" t="s">
        <v>643</v>
      </c>
      <c r="Q271" s="95"/>
    </row>
    <row r="272" spans="1:17" ht="33">
      <c r="A272" s="113" t="s">
        <v>411</v>
      </c>
      <c r="B272" s="113" t="s">
        <v>542</v>
      </c>
      <c r="C272" s="113" t="s">
        <v>892</v>
      </c>
      <c r="D272" s="95">
        <v>55121621</v>
      </c>
      <c r="E272" s="113" t="s">
        <v>921</v>
      </c>
      <c r="F272" s="108">
        <v>44075</v>
      </c>
      <c r="G272" s="84">
        <v>365</v>
      </c>
      <c r="H272" s="113" t="s">
        <v>415</v>
      </c>
      <c r="I272" s="118">
        <v>10344768</v>
      </c>
      <c r="J272" s="118">
        <v>12310273.92</v>
      </c>
      <c r="K272" s="113" t="s">
        <v>416</v>
      </c>
      <c r="L272" s="113" t="s">
        <v>417</v>
      </c>
      <c r="M272" s="113" t="s">
        <v>894</v>
      </c>
      <c r="N272" s="88">
        <v>63</v>
      </c>
      <c r="O272" s="88">
        <v>97</v>
      </c>
      <c r="P272" s="88" t="s">
        <v>911</v>
      </c>
      <c r="Q272" s="95"/>
    </row>
    <row r="273" spans="1:17" ht="33">
      <c r="A273" s="113" t="s">
        <v>411</v>
      </c>
      <c r="B273" s="113" t="s">
        <v>542</v>
      </c>
      <c r="C273" s="113" t="s">
        <v>892</v>
      </c>
      <c r="D273" s="113">
        <v>72121100</v>
      </c>
      <c r="E273" s="113" t="s">
        <v>922</v>
      </c>
      <c r="F273" s="117">
        <v>43862</v>
      </c>
      <c r="G273" s="84">
        <v>365</v>
      </c>
      <c r="H273" s="113" t="s">
        <v>441</v>
      </c>
      <c r="I273" s="118">
        <v>2068500000</v>
      </c>
      <c r="J273" s="118">
        <v>2461515000</v>
      </c>
      <c r="K273" s="113" t="s">
        <v>425</v>
      </c>
      <c r="L273" s="84" t="s">
        <v>426</v>
      </c>
      <c r="M273" s="113" t="s">
        <v>923</v>
      </c>
      <c r="N273" s="88">
        <v>51</v>
      </c>
      <c r="O273" s="88">
        <v>83</v>
      </c>
      <c r="P273" s="88" t="s">
        <v>924</v>
      </c>
      <c r="Q273" s="95"/>
    </row>
    <row r="274" spans="1:17" ht="49.5">
      <c r="A274" s="113" t="s">
        <v>411</v>
      </c>
      <c r="B274" s="113" t="s">
        <v>542</v>
      </c>
      <c r="C274" s="113" t="s">
        <v>892</v>
      </c>
      <c r="D274" s="113">
        <v>56111500</v>
      </c>
      <c r="E274" s="113" t="s">
        <v>925</v>
      </c>
      <c r="F274" s="117">
        <v>43862</v>
      </c>
      <c r="G274" s="84">
        <v>365</v>
      </c>
      <c r="H274" s="113" t="s">
        <v>441</v>
      </c>
      <c r="I274" s="118">
        <v>872000000</v>
      </c>
      <c r="J274" s="118">
        <v>1037680000</v>
      </c>
      <c r="K274" s="113" t="s">
        <v>425</v>
      </c>
      <c r="L274" s="84" t="s">
        <v>426</v>
      </c>
      <c r="M274" s="113" t="s">
        <v>923</v>
      </c>
      <c r="N274" s="88">
        <v>88</v>
      </c>
      <c r="O274" s="88">
        <v>138</v>
      </c>
      <c r="P274" s="88" t="s">
        <v>926</v>
      </c>
      <c r="Q274" s="95"/>
    </row>
    <row r="275" spans="1:17" ht="49.5">
      <c r="A275" s="113" t="s">
        <v>411</v>
      </c>
      <c r="B275" s="113" t="s">
        <v>542</v>
      </c>
      <c r="C275" s="113" t="s">
        <v>892</v>
      </c>
      <c r="D275" s="113">
        <v>55101519</v>
      </c>
      <c r="E275" s="113" t="s">
        <v>927</v>
      </c>
      <c r="F275" s="117">
        <v>44075</v>
      </c>
      <c r="G275" s="84">
        <v>365</v>
      </c>
      <c r="H275" s="113" t="s">
        <v>415</v>
      </c>
      <c r="I275" s="118">
        <v>10183260</v>
      </c>
      <c r="J275" s="118">
        <v>12118079.4</v>
      </c>
      <c r="K275" s="113" t="s">
        <v>425</v>
      </c>
      <c r="L275" s="84" t="s">
        <v>426</v>
      </c>
      <c r="M275" s="113" t="s">
        <v>928</v>
      </c>
      <c r="N275" s="88">
        <v>39</v>
      </c>
      <c r="O275" s="88">
        <v>70</v>
      </c>
      <c r="P275" s="88" t="s">
        <v>929</v>
      </c>
      <c r="Q275" s="95"/>
    </row>
    <row r="276" spans="1:17" ht="49.5">
      <c r="A276" s="113" t="s">
        <v>411</v>
      </c>
      <c r="B276" s="113" t="s">
        <v>542</v>
      </c>
      <c r="C276" s="113" t="s">
        <v>892</v>
      </c>
      <c r="D276" s="113">
        <v>39120000</v>
      </c>
      <c r="E276" s="113" t="s">
        <v>930</v>
      </c>
      <c r="F276" s="117">
        <v>44075</v>
      </c>
      <c r="G276" s="84">
        <v>365</v>
      </c>
      <c r="H276" s="113" t="s">
        <v>448</v>
      </c>
      <c r="I276" s="118">
        <v>72240000</v>
      </c>
      <c r="J276" s="118">
        <v>85965600</v>
      </c>
      <c r="K276" s="113" t="s">
        <v>425</v>
      </c>
      <c r="L276" s="84" t="s">
        <v>426</v>
      </c>
      <c r="M276" s="113" t="s">
        <v>928</v>
      </c>
      <c r="N276" s="88">
        <v>35</v>
      </c>
      <c r="O276" s="88">
        <v>65</v>
      </c>
      <c r="P276" s="88" t="s">
        <v>931</v>
      </c>
      <c r="Q276" s="95"/>
    </row>
    <row r="277" spans="1:17" ht="49.5">
      <c r="A277" s="113" t="s">
        <v>411</v>
      </c>
      <c r="B277" s="113" t="s">
        <v>542</v>
      </c>
      <c r="C277" s="113" t="s">
        <v>892</v>
      </c>
      <c r="D277" s="113">
        <v>50201706</v>
      </c>
      <c r="E277" s="113" t="s">
        <v>932</v>
      </c>
      <c r="F277" s="117">
        <v>43862</v>
      </c>
      <c r="G277" s="84">
        <v>360</v>
      </c>
      <c r="H277" s="113" t="s">
        <v>415</v>
      </c>
      <c r="I277" s="118">
        <v>226553960</v>
      </c>
      <c r="J277" s="118">
        <v>269599212.39999998</v>
      </c>
      <c r="K277" s="113" t="s">
        <v>425</v>
      </c>
      <c r="L277" s="84" t="s">
        <v>426</v>
      </c>
      <c r="M277" s="113" t="s">
        <v>928</v>
      </c>
      <c r="N277" s="88">
        <v>36</v>
      </c>
      <c r="O277" s="88">
        <v>67</v>
      </c>
      <c r="P277" s="88" t="s">
        <v>933</v>
      </c>
      <c r="Q277" s="95"/>
    </row>
    <row r="278" spans="1:17" ht="33">
      <c r="A278" s="113" t="s">
        <v>411</v>
      </c>
      <c r="B278" s="113" t="s">
        <v>542</v>
      </c>
      <c r="C278" s="113" t="s">
        <v>892</v>
      </c>
      <c r="D278" s="113">
        <v>80131802</v>
      </c>
      <c r="E278" s="113" t="s">
        <v>934</v>
      </c>
      <c r="F278" s="117">
        <v>44044</v>
      </c>
      <c r="G278" s="84">
        <v>60</v>
      </c>
      <c r="H278" s="113" t="s">
        <v>415</v>
      </c>
      <c r="I278" s="118">
        <v>43067228</v>
      </c>
      <c r="J278" s="118">
        <v>51250001.32</v>
      </c>
      <c r="K278" s="113" t="s">
        <v>425</v>
      </c>
      <c r="L278" s="84" t="s">
        <v>426</v>
      </c>
      <c r="M278" s="113" t="s">
        <v>935</v>
      </c>
      <c r="N278" s="88">
        <v>43</v>
      </c>
      <c r="O278" s="88">
        <v>75</v>
      </c>
      <c r="P278" s="88" t="s">
        <v>936</v>
      </c>
      <c r="Q278" s="95"/>
    </row>
    <row r="279" spans="1:17" ht="66">
      <c r="A279" s="113" t="s">
        <v>411</v>
      </c>
      <c r="B279" s="113" t="s">
        <v>542</v>
      </c>
      <c r="C279" s="113" t="s">
        <v>892</v>
      </c>
      <c r="D279" s="113">
        <v>77101802</v>
      </c>
      <c r="E279" s="113" t="s">
        <v>937</v>
      </c>
      <c r="F279" s="117">
        <v>44013</v>
      </c>
      <c r="G279" s="84">
        <v>5</v>
      </c>
      <c r="H279" s="113" t="s">
        <v>415</v>
      </c>
      <c r="I279" s="118">
        <v>4916621</v>
      </c>
      <c r="J279" s="118">
        <v>5850778.9900000002</v>
      </c>
      <c r="K279" s="113" t="s">
        <v>425</v>
      </c>
      <c r="L279" s="84" t="s">
        <v>426</v>
      </c>
      <c r="M279" s="113" t="s">
        <v>935</v>
      </c>
      <c r="N279" s="88">
        <v>43</v>
      </c>
      <c r="O279" s="88">
        <v>75</v>
      </c>
      <c r="P279" s="88" t="s">
        <v>938</v>
      </c>
      <c r="Q279" s="95"/>
    </row>
    <row r="280" spans="1:17" ht="49.5">
      <c r="A280" s="84" t="s">
        <v>455</v>
      </c>
      <c r="B280" s="84" t="s">
        <v>611</v>
      </c>
      <c r="C280" s="84" t="s">
        <v>939</v>
      </c>
      <c r="D280" s="84">
        <v>52141502</v>
      </c>
      <c r="E280" s="84" t="s">
        <v>940</v>
      </c>
      <c r="F280" s="85">
        <v>43862</v>
      </c>
      <c r="G280" s="84">
        <v>30</v>
      </c>
      <c r="H280" s="84" t="s">
        <v>415</v>
      </c>
      <c r="I280" s="86">
        <v>420168</v>
      </c>
      <c r="J280" s="87">
        <v>500000</v>
      </c>
      <c r="K280" s="84" t="s">
        <v>425</v>
      </c>
      <c r="L280" s="84" t="s">
        <v>426</v>
      </c>
      <c r="M280" s="84" t="s">
        <v>941</v>
      </c>
      <c r="N280" s="88">
        <v>88</v>
      </c>
      <c r="O280" s="88">
        <v>138</v>
      </c>
      <c r="P280" s="88" t="s">
        <v>615</v>
      </c>
      <c r="Q280" s="84" t="s">
        <v>942</v>
      </c>
    </row>
    <row r="281" spans="1:17" ht="49.5">
      <c r="A281" s="84" t="s">
        <v>455</v>
      </c>
      <c r="B281" s="84" t="s">
        <v>611</v>
      </c>
      <c r="C281" s="84" t="s">
        <v>939</v>
      </c>
      <c r="D281" s="84">
        <v>56101519</v>
      </c>
      <c r="E281" s="84" t="s">
        <v>943</v>
      </c>
      <c r="F281" s="85">
        <v>43862</v>
      </c>
      <c r="G281" s="84">
        <v>30</v>
      </c>
      <c r="H281" s="84" t="s">
        <v>415</v>
      </c>
      <c r="I281" s="86">
        <v>252100</v>
      </c>
      <c r="J281" s="87"/>
      <c r="K281" s="84" t="s">
        <v>425</v>
      </c>
      <c r="L281" s="84" t="s">
        <v>426</v>
      </c>
      <c r="M281" s="84" t="s">
        <v>941</v>
      </c>
      <c r="N281" s="88">
        <v>88</v>
      </c>
      <c r="O281" s="88">
        <v>138</v>
      </c>
      <c r="P281" s="88" t="s">
        <v>615</v>
      </c>
      <c r="Q281" s="84" t="s">
        <v>942</v>
      </c>
    </row>
    <row r="282" spans="1:17" ht="49.5">
      <c r="A282" s="84" t="s">
        <v>455</v>
      </c>
      <c r="B282" s="84" t="s">
        <v>611</v>
      </c>
      <c r="C282" s="84" t="s">
        <v>939</v>
      </c>
      <c r="D282" s="84">
        <v>43211711</v>
      </c>
      <c r="E282" s="84" t="s">
        <v>944</v>
      </c>
      <c r="F282" s="85">
        <v>43862</v>
      </c>
      <c r="G282" s="84">
        <v>30</v>
      </c>
      <c r="H282" s="84" t="s">
        <v>415</v>
      </c>
      <c r="I282" s="86">
        <v>2521008</v>
      </c>
      <c r="J282" s="87"/>
      <c r="K282" s="84" t="s">
        <v>425</v>
      </c>
      <c r="L282" s="84" t="s">
        <v>426</v>
      </c>
      <c r="M282" s="84" t="s">
        <v>941</v>
      </c>
      <c r="N282" s="88">
        <v>88</v>
      </c>
      <c r="O282" s="88">
        <v>138</v>
      </c>
      <c r="P282" s="88" t="s">
        <v>615</v>
      </c>
      <c r="Q282" s="84" t="s">
        <v>945</v>
      </c>
    </row>
    <row r="283" spans="1:17" ht="66">
      <c r="A283" s="91" t="s">
        <v>411</v>
      </c>
      <c r="B283" s="91" t="s">
        <v>946</v>
      </c>
      <c r="C283" s="91" t="s">
        <v>947</v>
      </c>
      <c r="D283" s="91">
        <v>86101705</v>
      </c>
      <c r="E283" s="91" t="s">
        <v>948</v>
      </c>
      <c r="F283" s="92">
        <v>43831</v>
      </c>
      <c r="G283" s="91">
        <v>1</v>
      </c>
      <c r="H283" s="91" t="s">
        <v>415</v>
      </c>
      <c r="I283" s="93">
        <v>5948000</v>
      </c>
      <c r="J283" s="94">
        <v>6680758</v>
      </c>
      <c r="K283" s="91" t="s">
        <v>425</v>
      </c>
      <c r="L283" s="91" t="s">
        <v>426</v>
      </c>
      <c r="M283" s="91" t="s">
        <v>949</v>
      </c>
      <c r="N283" s="88">
        <v>68</v>
      </c>
      <c r="O283" s="88">
        <v>106</v>
      </c>
      <c r="P283" s="88" t="s">
        <v>950</v>
      </c>
      <c r="Q283" s="91" t="s">
        <v>951</v>
      </c>
    </row>
    <row r="284" spans="1:17" ht="66">
      <c r="A284" s="84" t="s">
        <v>411</v>
      </c>
      <c r="B284" s="84" t="s">
        <v>946</v>
      </c>
      <c r="C284" s="84" t="s">
        <v>947</v>
      </c>
      <c r="D284" s="84">
        <v>86101705</v>
      </c>
      <c r="E284" s="84" t="s">
        <v>952</v>
      </c>
      <c r="F284" s="85">
        <v>43831</v>
      </c>
      <c r="G284" s="84">
        <v>1</v>
      </c>
      <c r="H284" s="84" t="s">
        <v>415</v>
      </c>
      <c r="I284" s="86">
        <v>10000000</v>
      </c>
      <c r="J284" s="87"/>
      <c r="K284" s="84" t="s">
        <v>425</v>
      </c>
      <c r="L284" s="84" t="s">
        <v>426</v>
      </c>
      <c r="M284" s="84" t="s">
        <v>953</v>
      </c>
      <c r="N284" s="88">
        <v>68</v>
      </c>
      <c r="O284" s="88">
        <v>106</v>
      </c>
      <c r="P284" s="88" t="s">
        <v>950</v>
      </c>
      <c r="Q284" s="84"/>
    </row>
    <row r="285" spans="1:17" ht="148.5">
      <c r="A285" s="84" t="s">
        <v>411</v>
      </c>
      <c r="B285" s="84" t="s">
        <v>946</v>
      </c>
      <c r="C285" s="84" t="s">
        <v>954</v>
      </c>
      <c r="D285" s="84">
        <v>94101600</v>
      </c>
      <c r="E285" s="84" t="s">
        <v>955</v>
      </c>
      <c r="F285" s="85">
        <v>44136</v>
      </c>
      <c r="G285" s="84">
        <v>360</v>
      </c>
      <c r="H285" s="84" t="s">
        <v>415</v>
      </c>
      <c r="I285" s="86">
        <v>1057149</v>
      </c>
      <c r="J285" s="87">
        <v>1257734</v>
      </c>
      <c r="K285" s="84" t="s">
        <v>425</v>
      </c>
      <c r="L285" s="84" t="s">
        <v>426</v>
      </c>
      <c r="M285" s="84" t="s">
        <v>956</v>
      </c>
      <c r="N285" s="88">
        <v>39</v>
      </c>
      <c r="O285" s="88">
        <v>70</v>
      </c>
      <c r="P285" s="88" t="s">
        <v>957</v>
      </c>
      <c r="Q285" s="84" t="s">
        <v>958</v>
      </c>
    </row>
    <row r="286" spans="1:17" ht="82.5">
      <c r="A286" s="84" t="s">
        <v>411</v>
      </c>
      <c r="B286" s="84" t="s">
        <v>946</v>
      </c>
      <c r="C286" s="84" t="s">
        <v>954</v>
      </c>
      <c r="D286" s="84">
        <v>80121604</v>
      </c>
      <c r="E286" s="84" t="s">
        <v>959</v>
      </c>
      <c r="F286" s="85">
        <v>43843</v>
      </c>
      <c r="G286" s="84">
        <v>360</v>
      </c>
      <c r="H286" s="84" t="s">
        <v>415</v>
      </c>
      <c r="I286" s="86">
        <v>25378408</v>
      </c>
      <c r="J286" s="87"/>
      <c r="K286" s="84" t="s">
        <v>425</v>
      </c>
      <c r="L286" s="84" t="s">
        <v>426</v>
      </c>
      <c r="M286" s="84" t="s">
        <v>956</v>
      </c>
      <c r="N286" s="88">
        <v>43</v>
      </c>
      <c r="O286" s="88">
        <v>75</v>
      </c>
      <c r="P286" s="88" t="s">
        <v>960</v>
      </c>
      <c r="Q286" s="84" t="s">
        <v>961</v>
      </c>
    </row>
    <row r="287" spans="1:17" ht="115.5">
      <c r="A287" s="84" t="s">
        <v>411</v>
      </c>
      <c r="B287" s="84" t="s">
        <v>946</v>
      </c>
      <c r="C287" s="84" t="s">
        <v>954</v>
      </c>
      <c r="D287" s="84">
        <v>84000000</v>
      </c>
      <c r="E287" s="84" t="s">
        <v>962</v>
      </c>
      <c r="F287" s="85">
        <v>43843</v>
      </c>
      <c r="G287" s="84">
        <v>330</v>
      </c>
      <c r="H287" s="84" t="s">
        <v>415</v>
      </c>
      <c r="I287" s="86">
        <v>42380800</v>
      </c>
      <c r="J287" s="87">
        <v>50433152</v>
      </c>
      <c r="K287" s="84" t="s">
        <v>425</v>
      </c>
      <c r="L287" s="84" t="s">
        <v>426</v>
      </c>
      <c r="M287" s="84" t="s">
        <v>956</v>
      </c>
      <c r="N287" s="88">
        <v>43</v>
      </c>
      <c r="O287" s="88">
        <v>75</v>
      </c>
      <c r="P287" s="88" t="s">
        <v>960</v>
      </c>
      <c r="Q287" s="84" t="s">
        <v>963</v>
      </c>
    </row>
    <row r="288" spans="1:17" ht="66">
      <c r="A288" s="84" t="s">
        <v>411</v>
      </c>
      <c r="B288" s="84" t="s">
        <v>946</v>
      </c>
      <c r="C288" s="84" t="s">
        <v>954</v>
      </c>
      <c r="D288" s="84">
        <v>84000000</v>
      </c>
      <c r="E288" s="84" t="s">
        <v>964</v>
      </c>
      <c r="F288" s="85">
        <v>43843</v>
      </c>
      <c r="G288" s="84"/>
      <c r="H288" s="84" t="s">
        <v>415</v>
      </c>
      <c r="I288" s="86">
        <v>149124000</v>
      </c>
      <c r="J288" s="87"/>
      <c r="K288" s="84" t="s">
        <v>425</v>
      </c>
      <c r="L288" s="84" t="s">
        <v>426</v>
      </c>
      <c r="M288" s="84" t="s">
        <v>956</v>
      </c>
      <c r="N288" s="88">
        <v>43</v>
      </c>
      <c r="O288" s="88">
        <v>75</v>
      </c>
      <c r="P288" s="88" t="s">
        <v>960</v>
      </c>
      <c r="Q288" s="84" t="s">
        <v>965</v>
      </c>
    </row>
    <row r="289" spans="1:17" ht="66">
      <c r="A289" s="84" t="s">
        <v>455</v>
      </c>
      <c r="B289" s="84" t="s">
        <v>611</v>
      </c>
      <c r="C289" s="84" t="s">
        <v>966</v>
      </c>
      <c r="D289" s="84">
        <v>25191838</v>
      </c>
      <c r="E289" s="84" t="s">
        <v>967</v>
      </c>
      <c r="F289" s="85">
        <v>43845</v>
      </c>
      <c r="G289" s="84">
        <v>365</v>
      </c>
      <c r="H289" s="84" t="s">
        <v>415</v>
      </c>
      <c r="I289" s="86">
        <v>136000000</v>
      </c>
      <c r="J289" s="87">
        <v>161840000</v>
      </c>
      <c r="K289" s="84" t="s">
        <v>425</v>
      </c>
      <c r="L289" s="84" t="s">
        <v>426</v>
      </c>
      <c r="M289" s="84" t="s">
        <v>968</v>
      </c>
      <c r="N289" s="88">
        <v>6</v>
      </c>
      <c r="O289" s="88">
        <v>6</v>
      </c>
      <c r="P289" s="88" t="s">
        <v>629</v>
      </c>
      <c r="Q289" s="84" t="s">
        <v>969</v>
      </c>
    </row>
    <row r="290" spans="1:17" ht="49.5">
      <c r="A290" s="84" t="s">
        <v>455</v>
      </c>
      <c r="B290" s="84" t="s">
        <v>611</v>
      </c>
      <c r="C290" s="84" t="s">
        <v>966</v>
      </c>
      <c r="D290" s="84">
        <v>83101510</v>
      </c>
      <c r="E290" s="84" t="s">
        <v>970</v>
      </c>
      <c r="F290" s="85">
        <v>43845</v>
      </c>
      <c r="G290" s="84">
        <v>365</v>
      </c>
      <c r="H290" s="84" t="s">
        <v>415</v>
      </c>
      <c r="I290" s="86">
        <v>800000</v>
      </c>
      <c r="J290" s="87">
        <v>800000</v>
      </c>
      <c r="K290" s="84" t="s">
        <v>425</v>
      </c>
      <c r="L290" s="84" t="s">
        <v>426</v>
      </c>
      <c r="M290" s="84" t="s">
        <v>968</v>
      </c>
      <c r="N290" s="88">
        <v>36</v>
      </c>
      <c r="O290" s="88">
        <v>67</v>
      </c>
      <c r="P290" s="88" t="s">
        <v>901</v>
      </c>
      <c r="Q290" s="84"/>
    </row>
    <row r="291" spans="1:17" ht="82.5">
      <c r="A291" s="84" t="s">
        <v>455</v>
      </c>
      <c r="B291" s="84" t="s">
        <v>611</v>
      </c>
      <c r="C291" s="84" t="s">
        <v>966</v>
      </c>
      <c r="D291" s="84">
        <v>82121505</v>
      </c>
      <c r="E291" s="84" t="s">
        <v>971</v>
      </c>
      <c r="F291" s="85">
        <v>43891</v>
      </c>
      <c r="G291" s="84">
        <v>305</v>
      </c>
      <c r="H291" s="84" t="s">
        <v>415</v>
      </c>
      <c r="I291" s="86">
        <v>2000000</v>
      </c>
      <c r="J291" s="87">
        <v>2000000</v>
      </c>
      <c r="K291" s="84" t="s">
        <v>425</v>
      </c>
      <c r="L291" s="84" t="s">
        <v>426</v>
      </c>
      <c r="M291" s="84" t="s">
        <v>968</v>
      </c>
      <c r="N291" s="88">
        <v>6</v>
      </c>
      <c r="O291" s="88">
        <v>6</v>
      </c>
      <c r="P291" s="88" t="s">
        <v>631</v>
      </c>
      <c r="Q291" s="84"/>
    </row>
    <row r="292" spans="1:17" ht="33">
      <c r="A292" s="84" t="s">
        <v>455</v>
      </c>
      <c r="B292" s="84" t="s">
        <v>611</v>
      </c>
      <c r="C292" s="84" t="s">
        <v>966</v>
      </c>
      <c r="D292" s="84">
        <v>73151905</v>
      </c>
      <c r="E292" s="84" t="s">
        <v>972</v>
      </c>
      <c r="F292" s="85">
        <v>43845</v>
      </c>
      <c r="G292" s="84">
        <v>365</v>
      </c>
      <c r="H292" s="84" t="s">
        <v>415</v>
      </c>
      <c r="I292" s="86">
        <v>30000000</v>
      </c>
      <c r="J292" s="87">
        <v>35700000</v>
      </c>
      <c r="K292" s="84" t="s">
        <v>425</v>
      </c>
      <c r="L292" s="84" t="s">
        <v>426</v>
      </c>
      <c r="M292" s="84" t="s">
        <v>968</v>
      </c>
      <c r="N292" s="88">
        <v>6</v>
      </c>
      <c r="O292" s="88">
        <v>6</v>
      </c>
      <c r="P292" s="88" t="s">
        <v>631</v>
      </c>
      <c r="Q292" s="84"/>
    </row>
    <row r="293" spans="1:17" ht="33">
      <c r="A293" s="84" t="s">
        <v>455</v>
      </c>
      <c r="B293" s="84" t="s">
        <v>611</v>
      </c>
      <c r="C293" s="84" t="s">
        <v>966</v>
      </c>
      <c r="D293" s="84">
        <v>44101501</v>
      </c>
      <c r="E293" s="84" t="s">
        <v>973</v>
      </c>
      <c r="F293" s="85">
        <v>43845</v>
      </c>
      <c r="G293" s="84">
        <v>365</v>
      </c>
      <c r="H293" s="84" t="s">
        <v>448</v>
      </c>
      <c r="I293" s="86">
        <v>17542980</v>
      </c>
      <c r="J293" s="87">
        <v>20876146.199999999</v>
      </c>
      <c r="K293" s="84" t="s">
        <v>425</v>
      </c>
      <c r="L293" s="84" t="s">
        <v>426</v>
      </c>
      <c r="M293" s="84" t="s">
        <v>968</v>
      </c>
      <c r="N293" s="88">
        <v>6</v>
      </c>
      <c r="O293" s="88">
        <v>6</v>
      </c>
      <c r="P293" s="88" t="s">
        <v>631</v>
      </c>
      <c r="Q293" s="84" t="s">
        <v>974</v>
      </c>
    </row>
    <row r="294" spans="1:17">
      <c r="A294" s="84" t="s">
        <v>455</v>
      </c>
      <c r="B294" s="84" t="s">
        <v>611</v>
      </c>
      <c r="C294" s="84" t="s">
        <v>966</v>
      </c>
      <c r="D294" s="84">
        <v>44101501</v>
      </c>
      <c r="E294" s="84" t="s">
        <v>973</v>
      </c>
      <c r="F294" s="85">
        <v>43845</v>
      </c>
      <c r="G294" s="84">
        <v>365</v>
      </c>
      <c r="H294" s="84" t="s">
        <v>448</v>
      </c>
      <c r="I294" s="86">
        <v>40933620</v>
      </c>
      <c r="J294" s="87">
        <v>48711007.799999997</v>
      </c>
      <c r="K294" s="84" t="s">
        <v>425</v>
      </c>
      <c r="L294" s="84" t="s">
        <v>426</v>
      </c>
      <c r="M294" s="84" t="s">
        <v>968</v>
      </c>
      <c r="N294" s="88">
        <v>8</v>
      </c>
      <c r="O294" s="88">
        <v>8</v>
      </c>
      <c r="P294" s="88" t="s">
        <v>779</v>
      </c>
      <c r="Q294" s="84" t="s">
        <v>974</v>
      </c>
    </row>
    <row r="295" spans="1:17" ht="33">
      <c r="A295" s="84" t="s">
        <v>455</v>
      </c>
      <c r="B295" s="84" t="s">
        <v>611</v>
      </c>
      <c r="C295" s="84" t="s">
        <v>975</v>
      </c>
      <c r="D295" s="116">
        <v>77101501</v>
      </c>
      <c r="E295" s="84" t="s">
        <v>976</v>
      </c>
      <c r="F295" s="85">
        <v>43850</v>
      </c>
      <c r="G295" s="84">
        <v>300</v>
      </c>
      <c r="H295" s="84" t="s">
        <v>415</v>
      </c>
      <c r="I295" s="86">
        <v>40000000</v>
      </c>
      <c r="J295" s="87">
        <v>47600000</v>
      </c>
      <c r="K295" s="84" t="s">
        <v>425</v>
      </c>
      <c r="L295" s="84" t="s">
        <v>426</v>
      </c>
      <c r="M295" s="84" t="s">
        <v>977</v>
      </c>
      <c r="N295" s="88">
        <v>6</v>
      </c>
      <c r="O295" s="88">
        <v>6</v>
      </c>
      <c r="P295" s="88" t="s">
        <v>631</v>
      </c>
      <c r="Q295" s="84"/>
    </row>
    <row r="296" spans="1:17">
      <c r="A296" s="84" t="s">
        <v>455</v>
      </c>
      <c r="B296" s="84" t="s">
        <v>611</v>
      </c>
      <c r="C296" s="84" t="s">
        <v>975</v>
      </c>
      <c r="D296" s="84">
        <v>72000000</v>
      </c>
      <c r="E296" s="84" t="s">
        <v>978</v>
      </c>
      <c r="F296" s="85">
        <v>43850</v>
      </c>
      <c r="G296" s="84">
        <v>300</v>
      </c>
      <c r="H296" s="84" t="s">
        <v>415</v>
      </c>
      <c r="I296" s="86">
        <v>4322000</v>
      </c>
      <c r="J296" s="87">
        <v>5143180</v>
      </c>
      <c r="K296" s="84" t="s">
        <v>425</v>
      </c>
      <c r="L296" s="84" t="s">
        <v>426</v>
      </c>
      <c r="M296" s="84" t="s">
        <v>977</v>
      </c>
      <c r="N296" s="88">
        <v>53</v>
      </c>
      <c r="O296" s="88">
        <v>85</v>
      </c>
      <c r="P296" s="88" t="s">
        <v>773</v>
      </c>
      <c r="Q296" s="84"/>
    </row>
    <row r="297" spans="1:17" ht="409.5">
      <c r="A297" s="84" t="s">
        <v>411</v>
      </c>
      <c r="B297" s="84" t="s">
        <v>652</v>
      </c>
      <c r="C297" s="84" t="s">
        <v>979</v>
      </c>
      <c r="D297" s="418" t="s">
        <v>980</v>
      </c>
      <c r="E297" s="418" t="s">
        <v>981</v>
      </c>
      <c r="F297" s="85">
        <v>44105</v>
      </c>
      <c r="G297" s="84">
        <v>369</v>
      </c>
      <c r="H297" s="84" t="s">
        <v>448</v>
      </c>
      <c r="I297" s="120">
        <v>157862500</v>
      </c>
      <c r="J297" s="87">
        <v>187856375</v>
      </c>
      <c r="K297" s="84" t="s">
        <v>416</v>
      </c>
      <c r="L297" s="84" t="s">
        <v>417</v>
      </c>
      <c r="M297" s="84" t="s">
        <v>982</v>
      </c>
      <c r="N297" s="88">
        <v>8</v>
      </c>
      <c r="O297" s="88">
        <v>8</v>
      </c>
      <c r="P297" s="88" t="s">
        <v>983</v>
      </c>
      <c r="Q297" s="100" t="s">
        <v>984</v>
      </c>
    </row>
    <row r="298" spans="1:17" ht="148.5">
      <c r="A298" s="121" t="s">
        <v>411</v>
      </c>
      <c r="B298" s="121" t="s">
        <v>652</v>
      </c>
      <c r="C298" s="121" t="s">
        <v>979</v>
      </c>
      <c r="D298" s="418">
        <v>82111902</v>
      </c>
      <c r="E298" s="418" t="s">
        <v>985</v>
      </c>
      <c r="F298" s="85">
        <v>44142</v>
      </c>
      <c r="G298" s="84">
        <v>365</v>
      </c>
      <c r="H298" s="121" t="s">
        <v>415</v>
      </c>
      <c r="I298" s="122">
        <v>1392000</v>
      </c>
      <c r="J298" s="123">
        <v>1656480</v>
      </c>
      <c r="K298" s="121" t="s">
        <v>425</v>
      </c>
      <c r="L298" s="84" t="s">
        <v>426</v>
      </c>
      <c r="M298" s="121" t="s">
        <v>982</v>
      </c>
      <c r="N298" s="88">
        <v>39</v>
      </c>
      <c r="O298" s="88">
        <v>70</v>
      </c>
      <c r="P298" s="88" t="s">
        <v>986</v>
      </c>
      <c r="Q298" s="121" t="s">
        <v>987</v>
      </c>
    </row>
    <row r="299" spans="1:17" ht="409.5">
      <c r="A299" s="84" t="s">
        <v>411</v>
      </c>
      <c r="B299" s="84" t="s">
        <v>652</v>
      </c>
      <c r="C299" s="84" t="s">
        <v>979</v>
      </c>
      <c r="D299" s="418" t="s">
        <v>980</v>
      </c>
      <c r="E299" s="418" t="s">
        <v>981</v>
      </c>
      <c r="F299" s="85">
        <v>44105</v>
      </c>
      <c r="G299" s="84">
        <v>369</v>
      </c>
      <c r="H299" s="84" t="s">
        <v>448</v>
      </c>
      <c r="I299" s="120">
        <v>157862500</v>
      </c>
      <c r="J299" s="87">
        <v>187856375</v>
      </c>
      <c r="K299" s="84" t="s">
        <v>416</v>
      </c>
      <c r="L299" s="84" t="s">
        <v>417</v>
      </c>
      <c r="M299" s="84" t="s">
        <v>982</v>
      </c>
      <c r="N299" s="88">
        <v>8</v>
      </c>
      <c r="O299" s="88">
        <v>8</v>
      </c>
      <c r="P299" s="88" t="s">
        <v>983</v>
      </c>
      <c r="Q299" s="100" t="s">
        <v>984</v>
      </c>
    </row>
    <row r="300" spans="1:17" ht="148.5">
      <c r="A300" s="121" t="s">
        <v>411</v>
      </c>
      <c r="B300" s="121" t="s">
        <v>652</v>
      </c>
      <c r="C300" s="121" t="s">
        <v>979</v>
      </c>
      <c r="D300" s="418">
        <v>82111902</v>
      </c>
      <c r="E300" s="418" t="s">
        <v>985</v>
      </c>
      <c r="F300" s="85">
        <v>44142</v>
      </c>
      <c r="G300" s="84">
        <v>365</v>
      </c>
      <c r="H300" s="121" t="s">
        <v>415</v>
      </c>
      <c r="I300" s="122">
        <v>1392000</v>
      </c>
      <c r="J300" s="123">
        <v>1656480</v>
      </c>
      <c r="K300" s="121" t="s">
        <v>425</v>
      </c>
      <c r="L300" s="84" t="s">
        <v>426</v>
      </c>
      <c r="M300" s="121" t="s">
        <v>982</v>
      </c>
      <c r="N300" s="88">
        <v>39</v>
      </c>
      <c r="O300" s="88">
        <v>70</v>
      </c>
      <c r="P300" s="88" t="s">
        <v>986</v>
      </c>
      <c r="Q300" s="121" t="s">
        <v>987</v>
      </c>
    </row>
    <row r="301" spans="1:17" ht="66">
      <c r="A301" s="84" t="s">
        <v>411</v>
      </c>
      <c r="B301" s="84" t="s">
        <v>652</v>
      </c>
      <c r="C301" s="84" t="s">
        <v>988</v>
      </c>
      <c r="D301" s="84">
        <v>82101800</v>
      </c>
      <c r="E301" s="84" t="s">
        <v>989</v>
      </c>
      <c r="F301" s="85">
        <v>43831</v>
      </c>
      <c r="G301" s="84">
        <v>360</v>
      </c>
      <c r="H301" s="84" t="s">
        <v>441</v>
      </c>
      <c r="I301" s="86">
        <v>309000000</v>
      </c>
      <c r="J301" s="87">
        <v>367710000</v>
      </c>
      <c r="K301" s="84" t="s">
        <v>416</v>
      </c>
      <c r="L301" s="84" t="s">
        <v>560</v>
      </c>
      <c r="M301" s="84" t="s">
        <v>990</v>
      </c>
      <c r="N301" s="88">
        <v>66</v>
      </c>
      <c r="O301" s="88">
        <v>104</v>
      </c>
      <c r="P301" s="88" t="s">
        <v>991</v>
      </c>
      <c r="Q301" s="84" t="s">
        <v>992</v>
      </c>
    </row>
    <row r="302" spans="1:17" ht="66">
      <c r="A302" s="84" t="s">
        <v>411</v>
      </c>
      <c r="B302" s="84" t="s">
        <v>652</v>
      </c>
      <c r="C302" s="84" t="s">
        <v>988</v>
      </c>
      <c r="D302" s="84">
        <v>82101800</v>
      </c>
      <c r="E302" s="84" t="s">
        <v>989</v>
      </c>
      <c r="F302" s="85">
        <v>43831</v>
      </c>
      <c r="G302" s="84">
        <v>360</v>
      </c>
      <c r="H302" s="84" t="s">
        <v>441</v>
      </c>
      <c r="I302" s="86">
        <v>865200000</v>
      </c>
      <c r="J302" s="87">
        <v>1029588000</v>
      </c>
      <c r="K302" s="84" t="s">
        <v>416</v>
      </c>
      <c r="L302" s="84" t="s">
        <v>560</v>
      </c>
      <c r="M302" s="84" t="s">
        <v>990</v>
      </c>
      <c r="N302" s="88">
        <v>43</v>
      </c>
      <c r="O302" s="88">
        <v>75</v>
      </c>
      <c r="P302" s="88" t="s">
        <v>993</v>
      </c>
      <c r="Q302" s="84" t="s">
        <v>992</v>
      </c>
    </row>
    <row r="303" spans="1:17" ht="66">
      <c r="A303" s="84" t="s">
        <v>411</v>
      </c>
      <c r="B303" s="84" t="s">
        <v>652</v>
      </c>
      <c r="C303" s="84" t="s">
        <v>988</v>
      </c>
      <c r="D303" s="84">
        <v>82101800</v>
      </c>
      <c r="E303" s="84" t="s">
        <v>989</v>
      </c>
      <c r="F303" s="85">
        <v>43831</v>
      </c>
      <c r="G303" s="84">
        <v>360</v>
      </c>
      <c r="H303" s="84" t="s">
        <v>441</v>
      </c>
      <c r="I303" s="86">
        <v>807000000</v>
      </c>
      <c r="J303" s="87">
        <v>960330000</v>
      </c>
      <c r="K303" s="84" t="s">
        <v>416</v>
      </c>
      <c r="L303" s="84" t="s">
        <v>560</v>
      </c>
      <c r="M303" s="84" t="s">
        <v>990</v>
      </c>
      <c r="N303" s="88">
        <v>67</v>
      </c>
      <c r="O303" s="88">
        <v>105</v>
      </c>
      <c r="P303" s="88" t="s">
        <v>994</v>
      </c>
      <c r="Q303" s="84" t="s">
        <v>992</v>
      </c>
    </row>
    <row r="304" spans="1:17" ht="82.5">
      <c r="A304" s="84" t="s">
        <v>411</v>
      </c>
      <c r="B304" s="84" t="s">
        <v>652</v>
      </c>
      <c r="C304" s="84" t="s">
        <v>988</v>
      </c>
      <c r="D304" s="84">
        <v>82101500</v>
      </c>
      <c r="E304" s="84" t="s">
        <v>995</v>
      </c>
      <c r="F304" s="85">
        <v>43832</v>
      </c>
      <c r="G304" s="84">
        <v>360</v>
      </c>
      <c r="H304" s="84" t="s">
        <v>448</v>
      </c>
      <c r="I304" s="86">
        <v>200000000</v>
      </c>
      <c r="J304" s="87">
        <v>238000000</v>
      </c>
      <c r="K304" s="84" t="s">
        <v>425</v>
      </c>
      <c r="L304" s="84" t="s">
        <v>426</v>
      </c>
      <c r="M304" s="84" t="s">
        <v>996</v>
      </c>
      <c r="N304" s="88">
        <v>66</v>
      </c>
      <c r="O304" s="88">
        <v>104</v>
      </c>
      <c r="P304" s="88" t="s">
        <v>991</v>
      </c>
      <c r="Q304" s="84" t="s">
        <v>997</v>
      </c>
    </row>
    <row r="305" spans="1:17" ht="99">
      <c r="A305" s="84" t="s">
        <v>411</v>
      </c>
      <c r="B305" s="84" t="s">
        <v>652</v>
      </c>
      <c r="C305" s="84" t="s">
        <v>988</v>
      </c>
      <c r="D305" s="84">
        <v>92121502</v>
      </c>
      <c r="E305" s="84" t="s">
        <v>998</v>
      </c>
      <c r="F305" s="85">
        <v>43847</v>
      </c>
      <c r="G305" s="84">
        <v>360</v>
      </c>
      <c r="H305" s="84" t="s">
        <v>448</v>
      </c>
      <c r="I305" s="86">
        <v>100000000</v>
      </c>
      <c r="J305" s="87">
        <v>119000000</v>
      </c>
      <c r="K305" s="84" t="s">
        <v>425</v>
      </c>
      <c r="L305" s="84" t="s">
        <v>426</v>
      </c>
      <c r="M305" s="84" t="s">
        <v>990</v>
      </c>
      <c r="N305" s="88">
        <v>91</v>
      </c>
      <c r="O305" s="88">
        <v>146</v>
      </c>
      <c r="P305" s="88" t="s">
        <v>999</v>
      </c>
      <c r="Q305" s="84"/>
    </row>
    <row r="306" spans="1:17" ht="82.5">
      <c r="A306" s="84" t="s">
        <v>411</v>
      </c>
      <c r="B306" s="84" t="s">
        <v>652</v>
      </c>
      <c r="C306" s="84" t="s">
        <v>988</v>
      </c>
      <c r="D306" s="84">
        <v>55100000</v>
      </c>
      <c r="E306" s="84" t="s">
        <v>1000</v>
      </c>
      <c r="F306" s="85">
        <v>43952</v>
      </c>
      <c r="G306" s="84">
        <v>210</v>
      </c>
      <c r="H306" s="84" t="s">
        <v>448</v>
      </c>
      <c r="I306" s="86">
        <v>46500000</v>
      </c>
      <c r="J306" s="87">
        <v>55335000</v>
      </c>
      <c r="K306" s="84" t="s">
        <v>425</v>
      </c>
      <c r="L306" s="84" t="s">
        <v>426</v>
      </c>
      <c r="M306" s="84" t="s">
        <v>1001</v>
      </c>
      <c r="N306" s="88">
        <v>66</v>
      </c>
      <c r="O306" s="88">
        <v>103</v>
      </c>
      <c r="P306" s="88" t="s">
        <v>1002</v>
      </c>
      <c r="Q306" s="84"/>
    </row>
    <row r="307" spans="1:17" ht="82.5">
      <c r="A307" s="84" t="s">
        <v>411</v>
      </c>
      <c r="B307" s="84" t="s">
        <v>652</v>
      </c>
      <c r="C307" s="84" t="s">
        <v>988</v>
      </c>
      <c r="D307" s="84">
        <v>55100000</v>
      </c>
      <c r="E307" s="84" t="s">
        <v>1000</v>
      </c>
      <c r="F307" s="85">
        <v>44075</v>
      </c>
      <c r="G307" s="84">
        <v>120</v>
      </c>
      <c r="H307" s="84" t="s">
        <v>448</v>
      </c>
      <c r="I307" s="86">
        <v>46500000</v>
      </c>
      <c r="J307" s="87">
        <v>55335000</v>
      </c>
      <c r="K307" s="84" t="s">
        <v>425</v>
      </c>
      <c r="L307" s="84" t="s">
        <v>426</v>
      </c>
      <c r="M307" s="84" t="s">
        <v>1001</v>
      </c>
      <c r="N307" s="88">
        <v>66</v>
      </c>
      <c r="O307" s="88">
        <v>103</v>
      </c>
      <c r="P307" s="88" t="s">
        <v>1002</v>
      </c>
      <c r="Q307" s="84"/>
    </row>
    <row r="308" spans="1:17">
      <c r="A308" s="84" t="s">
        <v>455</v>
      </c>
      <c r="B308" s="84" t="s">
        <v>611</v>
      </c>
      <c r="C308" s="84" t="s">
        <v>1003</v>
      </c>
      <c r="D308" s="84">
        <v>72103300</v>
      </c>
      <c r="E308" s="84" t="s">
        <v>1004</v>
      </c>
      <c r="F308" s="85">
        <v>43891</v>
      </c>
      <c r="G308" s="84">
        <v>365</v>
      </c>
      <c r="H308" s="84" t="s">
        <v>415</v>
      </c>
      <c r="I308" s="86">
        <v>1082299</v>
      </c>
      <c r="J308" s="87">
        <v>1287935.81</v>
      </c>
      <c r="K308" s="84" t="s">
        <v>425</v>
      </c>
      <c r="L308" s="84" t="s">
        <v>426</v>
      </c>
      <c r="M308" s="84" t="s">
        <v>1005</v>
      </c>
      <c r="N308" s="88">
        <v>53</v>
      </c>
      <c r="O308" s="88">
        <v>85</v>
      </c>
      <c r="P308" s="88" t="s">
        <v>773</v>
      </c>
      <c r="Q308" s="84"/>
    </row>
    <row r="309" spans="1:17">
      <c r="A309" s="84" t="s">
        <v>455</v>
      </c>
      <c r="B309" s="84" t="s">
        <v>611</v>
      </c>
      <c r="C309" s="84" t="s">
        <v>1003</v>
      </c>
      <c r="D309" s="84">
        <v>72103300</v>
      </c>
      <c r="E309" s="84" t="s">
        <v>1006</v>
      </c>
      <c r="F309" s="85">
        <v>43891</v>
      </c>
      <c r="G309" s="84">
        <v>365</v>
      </c>
      <c r="H309" s="84" t="s">
        <v>415</v>
      </c>
      <c r="I309" s="86">
        <v>305263</v>
      </c>
      <c r="J309" s="87">
        <v>363262.97</v>
      </c>
      <c r="K309" s="84" t="s">
        <v>425</v>
      </c>
      <c r="L309" s="84" t="s">
        <v>426</v>
      </c>
      <c r="M309" s="84" t="s">
        <v>1005</v>
      </c>
      <c r="N309" s="88">
        <v>53</v>
      </c>
      <c r="O309" s="88">
        <v>85</v>
      </c>
      <c r="P309" s="88" t="s">
        <v>773</v>
      </c>
      <c r="Q309" s="84"/>
    </row>
    <row r="310" spans="1:17">
      <c r="A310" s="84" t="s">
        <v>455</v>
      </c>
      <c r="B310" s="84" t="s">
        <v>611</v>
      </c>
      <c r="C310" s="84" t="s">
        <v>1003</v>
      </c>
      <c r="D310" s="84">
        <v>72103300</v>
      </c>
      <c r="E310" s="84" t="s">
        <v>1007</v>
      </c>
      <c r="F310" s="85">
        <v>43891</v>
      </c>
      <c r="G310" s="84">
        <v>365</v>
      </c>
      <c r="H310" s="84" t="s">
        <v>415</v>
      </c>
      <c r="I310" s="86">
        <v>210084</v>
      </c>
      <c r="J310" s="87">
        <v>249999.96</v>
      </c>
      <c r="K310" s="84" t="s">
        <v>425</v>
      </c>
      <c r="L310" s="84" t="s">
        <v>426</v>
      </c>
      <c r="M310" s="84" t="s">
        <v>1005</v>
      </c>
      <c r="N310" s="88">
        <v>53</v>
      </c>
      <c r="O310" s="88">
        <v>85</v>
      </c>
      <c r="P310" s="88" t="s">
        <v>773</v>
      </c>
      <c r="Q310" s="84"/>
    </row>
    <row r="311" spans="1:17" ht="99">
      <c r="A311" s="84" t="s">
        <v>411</v>
      </c>
      <c r="B311" s="84" t="s">
        <v>652</v>
      </c>
      <c r="C311" s="84" t="s">
        <v>1008</v>
      </c>
      <c r="D311" s="84">
        <v>90121502</v>
      </c>
      <c r="E311" s="84" t="s">
        <v>1009</v>
      </c>
      <c r="F311" s="85">
        <v>43876</v>
      </c>
      <c r="G311" s="84">
        <v>120</v>
      </c>
      <c r="H311" s="84" t="s">
        <v>441</v>
      </c>
      <c r="I311" s="124">
        <v>1412078369</v>
      </c>
      <c r="J311" s="87">
        <v>1482682287.45</v>
      </c>
      <c r="K311" s="84" t="s">
        <v>425</v>
      </c>
      <c r="L311" s="84" t="s">
        <v>426</v>
      </c>
      <c r="M311" s="84" t="s">
        <v>1010</v>
      </c>
      <c r="N311" s="88">
        <v>68</v>
      </c>
      <c r="O311" s="88">
        <v>106</v>
      </c>
      <c r="P311" s="88" t="s">
        <v>950</v>
      </c>
      <c r="Q311" s="84" t="s">
        <v>1011</v>
      </c>
    </row>
    <row r="312" spans="1:17" ht="99">
      <c r="A312" s="84" t="s">
        <v>411</v>
      </c>
      <c r="B312" s="84" t="s">
        <v>652</v>
      </c>
      <c r="C312" s="84" t="s">
        <v>1008</v>
      </c>
      <c r="D312" s="84">
        <v>90121502</v>
      </c>
      <c r="E312" s="84" t="s">
        <v>1009</v>
      </c>
      <c r="F312" s="85">
        <v>43876</v>
      </c>
      <c r="G312" s="84">
        <v>120</v>
      </c>
      <c r="H312" s="84" t="s">
        <v>441</v>
      </c>
      <c r="I312" s="86">
        <v>104047880</v>
      </c>
      <c r="J312" s="87">
        <v>109250274</v>
      </c>
      <c r="K312" s="84" t="s">
        <v>425</v>
      </c>
      <c r="L312" s="84" t="s">
        <v>426</v>
      </c>
      <c r="M312" s="84" t="s">
        <v>1010</v>
      </c>
      <c r="N312" s="88">
        <v>84</v>
      </c>
      <c r="O312" s="88">
        <v>133</v>
      </c>
      <c r="P312" s="88" t="s">
        <v>1012</v>
      </c>
      <c r="Q312" s="84" t="s">
        <v>1011</v>
      </c>
    </row>
    <row r="313" spans="1:17" ht="280.5">
      <c r="A313" s="84" t="s">
        <v>411</v>
      </c>
      <c r="B313" s="84" t="s">
        <v>652</v>
      </c>
      <c r="C313" s="84" t="s">
        <v>1008</v>
      </c>
      <c r="D313" s="84">
        <v>86101705</v>
      </c>
      <c r="E313" s="84" t="s">
        <v>1013</v>
      </c>
      <c r="F313" s="85">
        <v>43876</v>
      </c>
      <c r="G313" s="84">
        <v>270</v>
      </c>
      <c r="H313" s="84" t="s">
        <v>448</v>
      </c>
      <c r="I313" s="86">
        <v>120000000</v>
      </c>
      <c r="J313" s="87">
        <v>120000000</v>
      </c>
      <c r="K313" s="84" t="s">
        <v>425</v>
      </c>
      <c r="L313" s="84" t="s">
        <v>426</v>
      </c>
      <c r="M313" s="84" t="s">
        <v>1010</v>
      </c>
      <c r="N313" s="88">
        <v>68</v>
      </c>
      <c r="O313" s="88">
        <v>106</v>
      </c>
      <c r="P313" s="88" t="s">
        <v>950</v>
      </c>
      <c r="Q313" s="84" t="s">
        <v>1011</v>
      </c>
    </row>
    <row r="314" spans="1:17" ht="132">
      <c r="A314" s="84" t="s">
        <v>411</v>
      </c>
      <c r="B314" s="84" t="s">
        <v>652</v>
      </c>
      <c r="C314" s="84" t="s">
        <v>1008</v>
      </c>
      <c r="D314" s="84">
        <v>43232309</v>
      </c>
      <c r="E314" s="84" t="s">
        <v>1014</v>
      </c>
      <c r="F314" s="85">
        <v>43936</v>
      </c>
      <c r="G314" s="84">
        <v>360</v>
      </c>
      <c r="H314" s="84" t="s">
        <v>604</v>
      </c>
      <c r="I314" s="86">
        <v>14255128.5</v>
      </c>
      <c r="J314" s="87">
        <v>16963602.914999999</v>
      </c>
      <c r="K314" s="84" t="s">
        <v>416</v>
      </c>
      <c r="L314" s="84" t="s">
        <v>417</v>
      </c>
      <c r="M314" s="84" t="s">
        <v>1010</v>
      </c>
      <c r="N314" s="88">
        <v>68</v>
      </c>
      <c r="O314" s="88">
        <v>106</v>
      </c>
      <c r="P314" s="88" t="s">
        <v>950</v>
      </c>
      <c r="Q314" s="84" t="s">
        <v>1015</v>
      </c>
    </row>
    <row r="315" spans="1:17" ht="148.5">
      <c r="A315" s="84" t="s">
        <v>411</v>
      </c>
      <c r="B315" s="84" t="s">
        <v>652</v>
      </c>
      <c r="C315" s="84" t="s">
        <v>1008</v>
      </c>
      <c r="D315" s="84">
        <v>43232303</v>
      </c>
      <c r="E315" s="84" t="s">
        <v>1016</v>
      </c>
      <c r="F315" s="85">
        <v>43936</v>
      </c>
      <c r="G315" s="84">
        <v>360</v>
      </c>
      <c r="H315" s="84" t="s">
        <v>448</v>
      </c>
      <c r="I315" s="86">
        <v>106877275.84</v>
      </c>
      <c r="J315" s="87">
        <v>127183958.24960001</v>
      </c>
      <c r="K315" s="84" t="s">
        <v>416</v>
      </c>
      <c r="L315" s="84" t="s">
        <v>417</v>
      </c>
      <c r="M315" s="84" t="s">
        <v>1010</v>
      </c>
      <c r="N315" s="88">
        <v>68</v>
      </c>
      <c r="O315" s="88">
        <v>107</v>
      </c>
      <c r="P315" s="88" t="s">
        <v>1017</v>
      </c>
      <c r="Q315" s="84" t="s">
        <v>1015</v>
      </c>
    </row>
    <row r="316" spans="1:17" ht="132">
      <c r="A316" s="84" t="s">
        <v>411</v>
      </c>
      <c r="B316" s="84" t="s">
        <v>1018</v>
      </c>
      <c r="C316" s="114" t="s">
        <v>1019</v>
      </c>
      <c r="D316" s="101">
        <v>80101507</v>
      </c>
      <c r="E316" s="95" t="s">
        <v>1020</v>
      </c>
      <c r="F316" s="125">
        <v>43952</v>
      </c>
      <c r="G316" s="84">
        <v>365</v>
      </c>
      <c r="H316" s="101" t="s">
        <v>448</v>
      </c>
      <c r="I316" s="94">
        <v>142305122</v>
      </c>
      <c r="J316" s="126">
        <v>169343095.18000001</v>
      </c>
      <c r="K316" s="420" t="s">
        <v>416</v>
      </c>
      <c r="L316" s="420" t="s">
        <v>417</v>
      </c>
      <c r="M316" s="420" t="s">
        <v>1021</v>
      </c>
      <c r="N316" s="88">
        <v>58</v>
      </c>
      <c r="O316" s="88">
        <v>92</v>
      </c>
      <c r="P316" s="88" t="s">
        <v>1022</v>
      </c>
      <c r="Q316" s="420"/>
    </row>
    <row r="317" spans="1:17" ht="82.5">
      <c r="A317" s="84" t="s">
        <v>411</v>
      </c>
      <c r="B317" s="84" t="s">
        <v>1018</v>
      </c>
      <c r="C317" s="114" t="s">
        <v>1019</v>
      </c>
      <c r="D317" s="101">
        <v>80151503</v>
      </c>
      <c r="E317" s="95" t="s">
        <v>1023</v>
      </c>
      <c r="F317" s="125">
        <v>43952</v>
      </c>
      <c r="G317" s="84">
        <v>365</v>
      </c>
      <c r="H317" s="101" t="s">
        <v>415</v>
      </c>
      <c r="I317" s="94">
        <v>12210000</v>
      </c>
      <c r="J317" s="94">
        <v>14529900</v>
      </c>
      <c r="K317" s="91" t="s">
        <v>416</v>
      </c>
      <c r="L317" s="91" t="s">
        <v>417</v>
      </c>
      <c r="M317" s="91" t="s">
        <v>1024</v>
      </c>
      <c r="N317" s="88">
        <v>39</v>
      </c>
      <c r="O317" s="88">
        <v>70</v>
      </c>
      <c r="P317" s="88" t="s">
        <v>1025</v>
      </c>
      <c r="Q317" s="91"/>
    </row>
    <row r="318" spans="1:17" ht="49.5">
      <c r="A318" s="84" t="s">
        <v>411</v>
      </c>
      <c r="B318" s="84" t="s">
        <v>1018</v>
      </c>
      <c r="C318" s="114" t="s">
        <v>1019</v>
      </c>
      <c r="D318" s="101">
        <v>96121604</v>
      </c>
      <c r="E318" s="95" t="s">
        <v>1026</v>
      </c>
      <c r="F318" s="125">
        <v>44135</v>
      </c>
      <c r="G318" s="84">
        <v>365</v>
      </c>
      <c r="H318" s="101" t="s">
        <v>448</v>
      </c>
      <c r="I318" s="94">
        <v>38000000</v>
      </c>
      <c r="J318" s="94">
        <v>45220000</v>
      </c>
      <c r="K318" s="91" t="s">
        <v>416</v>
      </c>
      <c r="L318" s="91" t="s">
        <v>417</v>
      </c>
      <c r="M318" s="91" t="s">
        <v>1027</v>
      </c>
      <c r="N318" s="88">
        <v>43</v>
      </c>
      <c r="O318" s="88">
        <v>75</v>
      </c>
      <c r="P318" s="88" t="s">
        <v>1028</v>
      </c>
      <c r="Q318" s="91"/>
    </row>
    <row r="319" spans="1:17" ht="82.5">
      <c r="A319" s="84" t="s">
        <v>411</v>
      </c>
      <c r="B319" s="84" t="s">
        <v>1018</v>
      </c>
      <c r="C319" s="114" t="s">
        <v>1019</v>
      </c>
      <c r="D319" s="101">
        <v>81111510</v>
      </c>
      <c r="E319" s="95" t="s">
        <v>1029</v>
      </c>
      <c r="F319" s="125">
        <v>44136</v>
      </c>
      <c r="G319" s="84">
        <v>365</v>
      </c>
      <c r="H319" s="101" t="s">
        <v>448</v>
      </c>
      <c r="I319" s="94">
        <v>168067225</v>
      </c>
      <c r="J319" s="94">
        <v>199999997.75</v>
      </c>
      <c r="K319" s="91" t="s">
        <v>416</v>
      </c>
      <c r="L319" s="91" t="s">
        <v>417</v>
      </c>
      <c r="M319" s="91" t="s">
        <v>1024</v>
      </c>
      <c r="N319" s="88">
        <v>43</v>
      </c>
      <c r="O319" s="88">
        <v>75</v>
      </c>
      <c r="P319" s="88" t="s">
        <v>1030</v>
      </c>
      <c r="Q319" s="91"/>
    </row>
    <row r="320" spans="1:17" ht="115.5">
      <c r="A320" s="84" t="s">
        <v>411</v>
      </c>
      <c r="B320" s="84" t="s">
        <v>1018</v>
      </c>
      <c r="C320" s="114" t="s">
        <v>1019</v>
      </c>
      <c r="D320" s="101">
        <v>80101506</v>
      </c>
      <c r="E320" s="95" t="s">
        <v>1031</v>
      </c>
      <c r="F320" s="125">
        <v>43862</v>
      </c>
      <c r="G320" s="84">
        <v>365</v>
      </c>
      <c r="H320" s="101" t="s">
        <v>448</v>
      </c>
      <c r="I320" s="94">
        <v>30000000</v>
      </c>
      <c r="J320" s="94">
        <v>35700000</v>
      </c>
      <c r="K320" s="91" t="s">
        <v>425</v>
      </c>
      <c r="L320" s="84" t="s">
        <v>426</v>
      </c>
      <c r="M320" s="91" t="s">
        <v>1021</v>
      </c>
      <c r="N320" s="88">
        <v>46</v>
      </c>
      <c r="O320" s="88">
        <v>78</v>
      </c>
      <c r="P320" s="88" t="s">
        <v>1032</v>
      </c>
      <c r="Q320" s="91"/>
    </row>
    <row r="321" spans="1:17" ht="33">
      <c r="A321" s="84" t="s">
        <v>455</v>
      </c>
      <c r="B321" s="84" t="s">
        <v>611</v>
      </c>
      <c r="C321" s="84" t="s">
        <v>1033</v>
      </c>
      <c r="D321" s="84">
        <v>80161801</v>
      </c>
      <c r="E321" s="84" t="s">
        <v>1034</v>
      </c>
      <c r="F321" s="85">
        <v>43832</v>
      </c>
      <c r="G321" s="84">
        <v>364</v>
      </c>
      <c r="H321" s="84" t="s">
        <v>415</v>
      </c>
      <c r="I321" s="86">
        <v>3300000</v>
      </c>
      <c r="J321" s="87"/>
      <c r="K321" s="84" t="s">
        <v>425</v>
      </c>
      <c r="L321" s="84" t="s">
        <v>426</v>
      </c>
      <c r="M321" s="84" t="s">
        <v>1035</v>
      </c>
      <c r="N321" s="88">
        <v>40</v>
      </c>
      <c r="O321" s="88">
        <v>71</v>
      </c>
      <c r="P321" s="88" t="s">
        <v>639</v>
      </c>
      <c r="Q321" s="84" t="s">
        <v>1036</v>
      </c>
    </row>
    <row r="322" spans="1:17" ht="49.5">
      <c r="A322" s="84" t="s">
        <v>455</v>
      </c>
      <c r="B322" s="84" t="s">
        <v>611</v>
      </c>
      <c r="C322" s="84" t="s">
        <v>1033</v>
      </c>
      <c r="D322" s="84">
        <v>72151207</v>
      </c>
      <c r="E322" s="84" t="s">
        <v>1037</v>
      </c>
      <c r="F322" s="127">
        <v>43871</v>
      </c>
      <c r="G322" s="84">
        <v>33</v>
      </c>
      <c r="H322" s="84" t="s">
        <v>415</v>
      </c>
      <c r="I322" s="86">
        <v>1900000</v>
      </c>
      <c r="J322" s="87"/>
      <c r="K322" s="84" t="s">
        <v>425</v>
      </c>
      <c r="L322" s="84" t="s">
        <v>426</v>
      </c>
      <c r="M322" s="84" t="s">
        <v>1035</v>
      </c>
      <c r="N322" s="88">
        <v>53</v>
      </c>
      <c r="O322" s="88">
        <v>86</v>
      </c>
      <c r="P322" s="88" t="s">
        <v>634</v>
      </c>
      <c r="Q322" s="84" t="s">
        <v>1038</v>
      </c>
    </row>
    <row r="323" spans="1:17" ht="33">
      <c r="A323" s="84" t="s">
        <v>455</v>
      </c>
      <c r="B323" s="84" t="s">
        <v>611</v>
      </c>
      <c r="C323" s="84" t="s">
        <v>1033</v>
      </c>
      <c r="D323" s="84">
        <v>72155066</v>
      </c>
      <c r="E323" s="84" t="s">
        <v>1039</v>
      </c>
      <c r="F323" s="127">
        <v>43891</v>
      </c>
      <c r="G323" s="84">
        <v>304</v>
      </c>
      <c r="H323" s="84" t="s">
        <v>415</v>
      </c>
      <c r="I323" s="86">
        <v>1000000</v>
      </c>
      <c r="J323" s="87"/>
      <c r="K323" s="84" t="s">
        <v>425</v>
      </c>
      <c r="L323" s="84" t="s">
        <v>426</v>
      </c>
      <c r="M323" s="84" t="s">
        <v>1035</v>
      </c>
      <c r="N323" s="88">
        <v>53</v>
      </c>
      <c r="O323" s="88">
        <v>85</v>
      </c>
      <c r="P323" s="88" t="s">
        <v>773</v>
      </c>
      <c r="Q323" s="84" t="s">
        <v>1040</v>
      </c>
    </row>
    <row r="324" spans="1:17" ht="49.5">
      <c r="A324" s="84" t="s">
        <v>455</v>
      </c>
      <c r="B324" s="84" t="s">
        <v>611</v>
      </c>
      <c r="C324" s="84" t="s">
        <v>1033</v>
      </c>
      <c r="D324" s="84">
        <v>81141805</v>
      </c>
      <c r="E324" s="84" t="s">
        <v>1041</v>
      </c>
      <c r="F324" s="127">
        <v>43832</v>
      </c>
      <c r="G324" s="84">
        <v>364</v>
      </c>
      <c r="H324" s="84" t="s">
        <v>415</v>
      </c>
      <c r="I324" s="86">
        <v>17000000</v>
      </c>
      <c r="J324" s="87"/>
      <c r="K324" s="84" t="s">
        <v>425</v>
      </c>
      <c r="L324" s="84" t="s">
        <v>426</v>
      </c>
      <c r="M324" s="84" t="s">
        <v>1035</v>
      </c>
      <c r="N324" s="88">
        <v>6</v>
      </c>
      <c r="O324" s="88">
        <v>6</v>
      </c>
      <c r="P324" s="88" t="s">
        <v>629</v>
      </c>
      <c r="Q324" s="84"/>
    </row>
    <row r="325" spans="1:17">
      <c r="A325" s="84" t="s">
        <v>455</v>
      </c>
      <c r="B325" s="84" t="s">
        <v>611</v>
      </c>
      <c r="C325" s="84" t="s">
        <v>1033</v>
      </c>
      <c r="D325" s="84">
        <v>78181703</v>
      </c>
      <c r="E325" s="84" t="s">
        <v>1042</v>
      </c>
      <c r="F325" s="127">
        <v>43860</v>
      </c>
      <c r="G325" s="84">
        <v>330</v>
      </c>
      <c r="H325" s="84" t="s">
        <v>415</v>
      </c>
      <c r="I325" s="86">
        <v>3400000</v>
      </c>
      <c r="J325" s="87"/>
      <c r="K325" s="84" t="s">
        <v>425</v>
      </c>
      <c r="L325" s="84" t="s">
        <v>426</v>
      </c>
      <c r="M325" s="84" t="s">
        <v>1035</v>
      </c>
      <c r="N325" s="88">
        <v>21</v>
      </c>
      <c r="O325" s="88">
        <v>38</v>
      </c>
      <c r="P325" s="88" t="s">
        <v>693</v>
      </c>
      <c r="Q325" s="84"/>
    </row>
    <row r="326" spans="1:17" ht="33">
      <c r="A326" s="84" t="s">
        <v>455</v>
      </c>
      <c r="B326" s="84" t="s">
        <v>611</v>
      </c>
      <c r="C326" s="84" t="s">
        <v>1033</v>
      </c>
      <c r="D326" s="84">
        <v>72151302</v>
      </c>
      <c r="E326" s="84" t="s">
        <v>1043</v>
      </c>
      <c r="F326" s="127">
        <v>43862</v>
      </c>
      <c r="G326" s="84">
        <v>330</v>
      </c>
      <c r="H326" s="84" t="s">
        <v>415</v>
      </c>
      <c r="I326" s="86">
        <v>1000000</v>
      </c>
      <c r="J326" s="87">
        <v>1190000</v>
      </c>
      <c r="K326" s="84" t="s">
        <v>425</v>
      </c>
      <c r="L326" s="84" t="s">
        <v>426</v>
      </c>
      <c r="M326" s="84" t="s">
        <v>1035</v>
      </c>
      <c r="N326" s="88">
        <v>51</v>
      </c>
      <c r="O326" s="88">
        <v>83</v>
      </c>
      <c r="P326" s="88" t="s">
        <v>741</v>
      </c>
      <c r="Q326" s="84"/>
    </row>
    <row r="327" spans="1:17" ht="49.5">
      <c r="A327" s="84" t="s">
        <v>411</v>
      </c>
      <c r="B327" s="84" t="s">
        <v>652</v>
      </c>
      <c r="C327" s="84" t="s">
        <v>1044</v>
      </c>
      <c r="D327" s="84">
        <v>80141605</v>
      </c>
      <c r="E327" s="84" t="s">
        <v>1045</v>
      </c>
      <c r="F327" s="85">
        <v>43983</v>
      </c>
      <c r="G327" s="84">
        <v>21</v>
      </c>
      <c r="H327" s="84" t="s">
        <v>448</v>
      </c>
      <c r="I327" s="124">
        <v>78380400</v>
      </c>
      <c r="J327" s="87">
        <v>93272676</v>
      </c>
      <c r="K327" s="84" t="s">
        <v>425</v>
      </c>
      <c r="L327" s="84" t="s">
        <v>426</v>
      </c>
      <c r="M327" s="84" t="s">
        <v>1046</v>
      </c>
      <c r="N327" s="113">
        <v>1</v>
      </c>
      <c r="O327" s="113">
        <v>1</v>
      </c>
      <c r="P327" s="113" t="s">
        <v>1047</v>
      </c>
      <c r="Q327" s="84"/>
    </row>
    <row r="328" spans="1:17" ht="33">
      <c r="A328" s="84" t="s">
        <v>411</v>
      </c>
      <c r="B328" s="84" t="s">
        <v>652</v>
      </c>
      <c r="C328" s="84" t="s">
        <v>1044</v>
      </c>
      <c r="D328" s="84">
        <v>80141505</v>
      </c>
      <c r="E328" s="84" t="s">
        <v>1048</v>
      </c>
      <c r="F328" s="85">
        <v>43952</v>
      </c>
      <c r="G328" s="84">
        <v>244</v>
      </c>
      <c r="H328" s="84" t="s">
        <v>448</v>
      </c>
      <c r="I328" s="86">
        <v>131800000</v>
      </c>
      <c r="J328" s="87">
        <v>156842000</v>
      </c>
      <c r="K328" s="84" t="s">
        <v>425</v>
      </c>
      <c r="L328" s="84" t="s">
        <v>426</v>
      </c>
      <c r="M328" s="84" t="s">
        <v>1046</v>
      </c>
      <c r="N328" s="88">
        <v>1</v>
      </c>
      <c r="O328" s="88">
        <v>1</v>
      </c>
      <c r="P328" s="88" t="s">
        <v>1049</v>
      </c>
      <c r="Q328" s="84"/>
    </row>
    <row r="329" spans="1:17" ht="49.5">
      <c r="A329" s="84" t="s">
        <v>411</v>
      </c>
      <c r="B329" s="84" t="s">
        <v>652</v>
      </c>
      <c r="C329" s="84" t="s">
        <v>1044</v>
      </c>
      <c r="D329" s="84">
        <v>80141505</v>
      </c>
      <c r="E329" s="84" t="s">
        <v>1050</v>
      </c>
      <c r="F329" s="85">
        <v>43952</v>
      </c>
      <c r="G329" s="84">
        <v>244</v>
      </c>
      <c r="H329" s="84" t="s">
        <v>448</v>
      </c>
      <c r="I329" s="86">
        <v>123840000</v>
      </c>
      <c r="J329" s="87">
        <v>147369600</v>
      </c>
      <c r="K329" s="84" t="s">
        <v>425</v>
      </c>
      <c r="L329" s="84" t="s">
        <v>426</v>
      </c>
      <c r="M329" s="84" t="s">
        <v>1046</v>
      </c>
      <c r="N329" s="88">
        <v>1</v>
      </c>
      <c r="O329" s="88">
        <v>1</v>
      </c>
      <c r="P329" s="88" t="s">
        <v>1051</v>
      </c>
      <c r="Q329" s="84"/>
    </row>
    <row r="330" spans="1:17" ht="99">
      <c r="A330" s="84" t="s">
        <v>411</v>
      </c>
      <c r="B330" s="84" t="s">
        <v>756</v>
      </c>
      <c r="C330" s="84" t="s">
        <v>1052</v>
      </c>
      <c r="D330" s="84">
        <v>85101500</v>
      </c>
      <c r="E330" s="84" t="s">
        <v>1053</v>
      </c>
      <c r="F330" s="85">
        <v>43922</v>
      </c>
      <c r="G330" s="84">
        <v>365</v>
      </c>
      <c r="H330" s="84" t="s">
        <v>441</v>
      </c>
      <c r="I330" s="86">
        <v>360000000</v>
      </c>
      <c r="J330" s="87">
        <v>360000000</v>
      </c>
      <c r="K330" s="84" t="s">
        <v>416</v>
      </c>
      <c r="L330" s="84" t="s">
        <v>417</v>
      </c>
      <c r="M330" s="84" t="s">
        <v>1054</v>
      </c>
      <c r="N330" s="88">
        <v>6</v>
      </c>
      <c r="O330" s="88">
        <v>6</v>
      </c>
      <c r="P330" s="88" t="s">
        <v>1055</v>
      </c>
      <c r="Q330" s="84" t="s">
        <v>1056</v>
      </c>
    </row>
    <row r="331" spans="1:17" ht="49.5">
      <c r="A331" s="84" t="s">
        <v>411</v>
      </c>
      <c r="B331" s="84" t="s">
        <v>756</v>
      </c>
      <c r="C331" s="84" t="s">
        <v>1052</v>
      </c>
      <c r="D331" s="84">
        <v>80101510</v>
      </c>
      <c r="E331" s="84" t="s">
        <v>1057</v>
      </c>
      <c r="F331" s="85">
        <v>43922</v>
      </c>
      <c r="G331" s="84">
        <v>731</v>
      </c>
      <c r="H331" s="84" t="s">
        <v>441</v>
      </c>
      <c r="I331" s="86">
        <v>70770788</v>
      </c>
      <c r="J331" s="87">
        <v>84217237.719999999</v>
      </c>
      <c r="K331" s="84" t="s">
        <v>416</v>
      </c>
      <c r="L331" s="84" t="s">
        <v>417</v>
      </c>
      <c r="M331" s="84" t="s">
        <v>1054</v>
      </c>
      <c r="N331" s="88">
        <v>6</v>
      </c>
      <c r="O331" s="88">
        <v>6</v>
      </c>
      <c r="P331" s="88" t="s">
        <v>1055</v>
      </c>
      <c r="Q331" s="84"/>
    </row>
  </sheetData>
  <sheetProtection autoFilter="0"/>
  <mergeCells count="2">
    <mergeCell ref="Q15:Q16"/>
    <mergeCell ref="B5:Q5"/>
  </mergeCells>
  <dataValidations count="14">
    <dataValidation type="whole" allowBlank="1" showInputMessage="1" showErrorMessage="1" errorTitle="CÓDIGO" error="SOLO CÓDIGOS DEL SIGUIENTE LINK https://www.colombiacompra.gov.co/clasificador-de-bienes-y-Servicios UBICADO EN EL TÍTULO DE ESTA COLUMNA" sqref="D12 D14:D64 D66:D98 D101 D105:D128 D144:D154 D165 D182:D215 D217:D220 D171:D178 D222:D224 D248:D280 D241:D246 D230:D239 D283:D294 D301:D315 D296 D321:D331" xr:uid="{00000000-0002-0000-0400-000000000000}">
      <formula1>10000000</formula1>
      <formula2>100000000</formula2>
    </dataValidation>
    <dataValidation type="list" allowBlank="1" showInputMessage="1" showErrorMessage="1" errorTitle="CONCEPTO" error="SELECCIONE DE LA LISTA" sqref="E23:E25" xr:uid="{00000000-0002-0000-0400-000001000000}">
      <formula1>INDIRECT(D23)</formula1>
    </dataValidation>
    <dataValidation type="list" allowBlank="1" showInputMessage="1" showErrorMessage="1" errorTitle="VICEPRESIDENCIA" error="SELECCIONE OPCIONES DE LA LISTA" sqref="B12:B331" xr:uid="{00000000-0002-0000-0400-000002000000}">
      <formula1>INDIRECT(A12)</formula1>
    </dataValidation>
    <dataValidation type="list" allowBlank="1" showInputMessage="1" showErrorMessage="1" errorTitle="AREA/SUCURSAL" error="SELECCIONE OPCIONES DE LA LISTA" sqref="C12:C331" xr:uid="{00000000-0002-0000-0400-000003000000}">
      <formula1>INDIRECT(B12)</formula1>
    </dataValidation>
    <dataValidation type="date" allowBlank="1" showInputMessage="1" showErrorMessage="1" errorTitle="FECHA" error="SOLO FECHAS COMPRENDIDAS ENTRE EL PRIMERO DE ENERO Y 31 DE DICIEMBRE DE 2020" sqref="F12:F17 F19:F128 F144:F315 F321:F331" xr:uid="{00000000-0002-0000-0400-000004000000}">
      <formula1>43831</formula1>
      <formula2>44196</formula2>
    </dataValidation>
    <dataValidation type="whole" operator="greaterThanOrEqual" allowBlank="1" showInputMessage="1" showErrorMessage="1" errorTitle="DURACIÓN EN DÍAS" error="SOLO VALORES NUMÉRICOS" sqref="F18 G12:G128 G144:G315 G321:G331" xr:uid="{00000000-0002-0000-0400-000005000000}">
      <formula1>1</formula1>
    </dataValidation>
    <dataValidation type="list" allowBlank="1" showInputMessage="1" showErrorMessage="1" errorTitle="MODALIDAD" error="SELECCIONE OPCIONES DE LA LISTA" sqref="H12:H315 H321:H331" xr:uid="{00000000-0002-0000-0400-000006000000}">
      <formula1>"DIRECTA,CERRADA,ABIERTA,GIRO DEL NEGOCIO,PRÓRROGA,ADICIÓN"</formula1>
    </dataValidation>
    <dataValidation type="whole" operator="greaterThanOrEqual" allowBlank="1" showInputMessage="1" showErrorMessage="1" errorTitle="VALOR" error="SOLO VALORES NUMÉRICOS" sqref="I12:I170 J126:J128 I173:I315 J165:J170 J213:J216 J176:J187 J253:J276 J240:J241 J243:J246 J280:J288 I321:I331 J321:J326" xr:uid="{00000000-0002-0000-0400-000007000000}">
      <formula1>1</formula1>
    </dataValidation>
    <dataValidation type="list" allowBlank="1" showInputMessage="1" showErrorMessage="1" errorTitle="ESTADO " error="SELECCIONE OPCIONES DE LA LISTA" sqref="L12:L85 L87:L313 L316:L331" xr:uid="{00000000-0002-0000-0400-000008000000}">
      <formula1>"EXPEDIDA,EN TRÁMITE,POR TRAMITAR,N/A"</formula1>
    </dataValidation>
    <dataValidation operator="greaterThanOrEqual" allowBlank="1" showInputMessage="1" showErrorMessage="1" errorTitle="VALOR" error="SOLO VALORES NUMÉRICOS" sqref="J12:J125 J129:J164 J171:J175 J188:J212 J217:J239 J247:J252 J242 J277:J279 J289:J320 J327:J331" xr:uid="{00000000-0002-0000-0400-000009000000}"/>
    <dataValidation type="list" allowBlank="1" showInputMessage="1" showErrorMessage="1" errorTitle="VIGENCIA FUTURA" error="ELIJA ÚNICAMENTE SO O NO" sqref="K12:K331" xr:uid="{00000000-0002-0000-0400-00000A000000}">
      <formula1>"SI,NO"</formula1>
    </dataValidation>
    <dataValidation type="list" allowBlank="1" showInputMessage="1" showErrorMessage="1" errorTitle="ESTADO " error="SELECCIONE OPCIONES DE LA LISTA" sqref="L86 L314:L315" xr:uid="{00000000-0002-0000-0400-00000B000000}">
      <formula1>"EXPEDIDA,EN TRÁMITE,POR TRAMITAR,NO APLICA"</formula1>
    </dataValidation>
    <dataValidation type="list" allowBlank="1" showInputMessage="1" showErrorMessage="1" errorTitle="CM/SUC" error="SELECCIONE OPCIONES DE LA LISTA" sqref="A99:A110 A91 A121:A164 A217:A218 A171:A175 A177:A199" xr:uid="{00000000-0002-0000-0400-00000C000000}">
      <formula1>#REF!</formula1>
    </dataValidation>
    <dataValidation type="whole" operator="greaterThanOrEqual" allowBlank="1" showInputMessage="1" showErrorMessage="1" sqref="I171:I172" xr:uid="{00000000-0002-0000-0400-00000D000000}">
      <formula1>1</formula1>
    </dataValidation>
  </dataValidations>
  <hyperlinks>
    <hyperlink ref="D11" r:id="rId1" xr:uid="{00000000-0004-0000-0400-000000000000}"/>
  </hyperlinks>
  <pageMargins left="0.7" right="0.7" top="0.75" bottom="0.75" header="0.3" footer="0.3"/>
  <pageSetup paperSize="9" orientation="portrait" r:id="rId2"/>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errorTitle="CM/SUC" error="SELECCIONE OPCIONES DE LA LISTA" xr:uid="{00000000-0002-0000-0400-00000E000000}">
          <x14:formula1>
            <xm:f>'C:\Users\MORALESIS\Desktop\PAA 2020\[Copia de Plan Anual de Adquisiciones 2020 Final.xlsx]referencia 2020'!#REF!</xm:f>
          </x14:formula1>
          <xm:sqref>A12:A16 A66:A90 A277:A279 A289:A294 A311:A320</xm:sqref>
        </x14:dataValidation>
        <x14:dataValidation type="list" allowBlank="1" showInputMessage="1" showErrorMessage="1" errorTitle="CM/SUC" error="SELECCIONE OPCIONES DE LA LISTA" xr:uid="{00000000-0002-0000-0400-00000F000000}">
          <x14:formula1>
            <xm:f>'C:\Users\aguileramcm\Documents\[Copia de PAA 2020.xlsx]referencia 2020'!#REF!</xm:f>
          </x14:formula1>
          <xm:sqref>A39:A44</xm:sqref>
        </x14:dataValidation>
        <x14:dataValidation type="list" allowBlank="1" showInputMessage="1" showErrorMessage="1" errorTitle="CM/SUC" error="SELECCIONE OPCIONES DE LA LISTA" xr:uid="{00000000-0002-0000-0400-000010000000}">
          <x14:formula1>
            <xm:f>'\\pr0980nas\Gerencia_De_Tecnologia\SUBGERENCIA_DE_SOPORTE_TECNOLOGICO\PROCESOS_TRASVERSALES\PRESUPUESTO\PRESUPUESTO 2019\[PAA - GTI 2019_Presentado.xlsx]referencia 2018'!#REF!</xm:f>
          </x14:formula1>
          <xm:sqref>A38 A18:A22 A24:A31</xm:sqref>
        </x14:dataValidation>
        <x14:dataValidation type="list" allowBlank="1" showInputMessage="1" showErrorMessage="1" errorTitle="CM/SUC" error="SELECCIONE OPCIONES DE LA LISTA" xr:uid="{00000000-0002-0000-0400-000011000000}">
          <x14:formula1>
            <xm:f>'[PAA 2020 (005).xlsx]referencia 2020'!#REF!</xm:f>
          </x14:formula1>
          <xm:sqref>A17 A32:A37 A23 A45:A64</xm:sqref>
        </x14:dataValidation>
        <x14:dataValidation type="list" allowBlank="1" showInputMessage="1" showErrorMessage="1" errorTitle="CM/SUC" error="SELECCIONE OPCIONES DE LA LISTA" xr:uid="{00000000-0002-0000-0400-000012000000}">
          <x14:formula1>
            <xm:f>'C:\Users\MORALESIS\AppData\Local\Microsoft\Windows\INetCache\Content.Outlook\HTWC5MOP\[PAA 2020.xlsx]referencia 2020'!#REF!</xm:f>
          </x14:formula1>
          <xm:sqref>A65 A232:A239 A247:A252 A280:A282 A321:A326</xm:sqref>
        </x14:dataValidation>
        <x14:dataValidation type="list" allowBlank="1" showInputMessage="1" showErrorMessage="1" errorTitle="CM/SUC" error="SELECCIONE OPCIONES DE LA LISTA" xr:uid="{00000000-0002-0000-0400-000013000000}">
          <x14:formula1>
            <xm:f>'C:\Users\MORALESIS\AppData\Local\Microsoft\Windows\INetCache\Content.Outlook\HTWC5MOP\[PAA 2020 (2).xlsx]referencia 2020'!#REF!</xm:f>
          </x14:formula1>
          <xm:sqref>A92:A93 A295:A296</xm:sqref>
        </x14:dataValidation>
        <x14:dataValidation type="list" allowBlank="1" showInputMessage="1" showErrorMessage="1" errorTitle="CM/SUC" error="SELECCIONE OPCIONES DE LA LISTA" xr:uid="{00000000-0002-0000-0400-000014000000}">
          <x14:formula1>
            <xm:f>'C:\Users\MORALESIS\AppData\Local\Microsoft\Windows\INetCache\Content.Outlook\HTWC5MOP\[PLAN ANUAL DE ADQUISICION 2020 SUCURSAL IBAGUE.xlsx]referencia 2020'!#REF!</xm:f>
          </x14:formula1>
          <xm:sqref>A94:A98</xm:sqref>
        </x14:dataValidation>
        <x14:dataValidation type="list" allowBlank="1" showInputMessage="1" showErrorMessage="1" errorTitle="CM/SUC" error="SELECCIONE OPCIONES DE LA LISTA" xr:uid="{00000000-0002-0000-0400-000015000000}">
          <x14:formula1>
            <xm:f>'C:\Users\MORALESIS\AppData\Local\Microsoft\Windows\INetCache\Content.Outlook\HTWC5MOP\[PAA PLAN DE ADQUISICIONES 2020 QUIBDO.XLSX]referencia 2020'!#REF!</xm:f>
          </x14:formula1>
          <xm:sqref>A111:A120</xm:sqref>
        </x14:dataValidation>
        <x14:dataValidation type="list" allowBlank="1" showInputMessage="1" showErrorMessage="1" errorTitle="CM/SUC" error="SELECCIONE OPCIONES DE LA LISTA" xr:uid="{00000000-0002-0000-0400-000016000000}">
          <x14:formula1>
            <xm:f>'C:\Users\MORALESIS\AppData\Local\Microsoft\Windows\INetCache\Content.Outlook\HTWC5MOP\[Copia de PAA 2020 CSM.xlsx]referencia 2020'!#REF!</xm:f>
          </x14:formula1>
          <xm:sqref>A165:A170</xm:sqref>
        </x14:dataValidation>
        <x14:dataValidation type="list" allowBlank="1" showInputMessage="1" showErrorMessage="1" errorTitle="CM/SUC" error="SELECCIONE OPCIONES DE LA LISTA" xr:uid="{00000000-0002-0000-0400-000017000000}">
          <x14:formula1>
            <xm:f>'C:\Users\MORALESIS\AppData\Local\Microsoft\Windows\INetCache\Content.Outlook\HTWC5MOP\[plan de adquisiciones GSG.xlsx]referencia 2020'!#REF!</xm:f>
          </x14:formula1>
          <xm:sqref>A176</xm:sqref>
        </x14:dataValidation>
        <x14:dataValidation type="list" allowBlank="1" showInputMessage="1" showErrorMessage="1" errorTitle="CM/SUC" error="SELECCIONE OPCIONES DE LA LISTA" xr:uid="{00000000-0002-0000-0400-000018000000}">
          <x14:formula1>
            <xm:f>'C:\Users\MORALESIS\AppData\Local\Microsoft\Windows\INetCache\Content.Outlook\HTWC5MOP\[PAA 2020 Plan de Adquisiciones OPR.xlsx]referencia 2020'!#REF!</xm:f>
          </x14:formula1>
          <xm:sqref>A200:A212</xm:sqref>
        </x14:dataValidation>
        <x14:dataValidation type="list" allowBlank="1" showInputMessage="1" showErrorMessage="1" errorTitle="CM/SUC" error="SELECCIONE OPCIONES DE LA LISTA" xr:uid="{00000000-0002-0000-0400-000019000000}">
          <x14:formula1>
            <xm:f>'C:\Users\MORALESIS\AppData\Local\Microsoft\Windows\INetCache\Content.Outlook\HTWC5MOP\[PAA 2020 (3) armenia.xlsx]referencia 2020'!#REF!</xm:f>
          </x14:formula1>
          <xm:sqref>A213:A216</xm:sqref>
        </x14:dataValidation>
        <x14:dataValidation type="list" allowBlank="1" showInputMessage="1" showErrorMessage="1" errorTitle="CM/SUC" error="SELECCIONE OPCIONES DE LA LISTA" xr:uid="{00000000-0002-0000-0400-00001A000000}">
          <x14:formula1>
            <xm:f>'C:\Users\carvajalcja\AppData\Local\Microsoft\Windows\INetCache\Content.Outlook\NR6LCZWF\[PlanAnualAdquisiciones 2020 (PAA-2020)-1.xlsx]referencia 2020'!#REF!</xm:f>
          </x14:formula1>
          <xm:sqref>A219:A220</xm:sqref>
        </x14:dataValidation>
        <x14:dataValidation type="list" allowBlank="1" showInputMessage="1" showErrorMessage="1" errorTitle="CM/SUC" error="SELECCIONE OPCIONES DE LA LISTA" xr:uid="{00000000-0002-0000-0400-00001B000000}">
          <x14:formula1>
            <xm:f>'C:\Users\carvajalcja\AppData\Local\Microsoft\Windows\INetCache\Content.Outlook\NR6LCZWF\[PAA 2020 (002) (002).xlsx]referencia 2020'!#REF!</xm:f>
          </x14:formula1>
          <xm:sqref>A223</xm:sqref>
        </x14:dataValidation>
        <x14:dataValidation type="list" allowBlank="1" showInputMessage="1" showErrorMessage="1" errorTitle="CM/SUC" error="SELECCIONE OPCIONES DE LA LISTA" xr:uid="{00000000-0002-0000-0400-00001C000000}">
          <x14:formula1>
            <xm:f>'[PAA 2020 (004).xlsx]referencia 2020'!#REF!</xm:f>
          </x14:formula1>
          <xm:sqref>A221:A222</xm:sqref>
        </x14:dataValidation>
        <x14:dataValidation type="list" allowBlank="1" showInputMessage="1" showErrorMessage="1" errorTitle="CM/SUC" error="SELECCIONE OPCIONES DE LA LISTA" xr:uid="{00000000-0002-0000-0400-00001D000000}">
          <x14:formula1>
            <xm:f>'[PAA 2020_1.xlsx]referencia 2020'!#REF!</xm:f>
          </x14:formula1>
          <xm:sqref>A224</xm:sqref>
        </x14:dataValidation>
        <x14:dataValidation type="list" allowBlank="1" showInputMessage="1" showErrorMessage="1" errorTitle="CM/SUC" error="SELECCIONE OPCIONES DE LA LISTA" xr:uid="{00000000-0002-0000-0400-00001E000000}">
          <x14:formula1>
            <xm:f>'C:\Users\MORALESIS\AppData\Local\Microsoft\Windows\INetCache\Content.Outlook\HTWC5MOP\[Copia de PAA 2020.xlsx]referencia 2020'!#REF!</xm:f>
          </x14:formula1>
          <xm:sqref>A225:A231 A299:A300</xm:sqref>
        </x14:dataValidation>
        <x14:dataValidation type="list" allowBlank="1" showInputMessage="1" showErrorMessage="1" errorTitle="CM/SUC" error="SELECCIONE OPCIONES DE LA LISTA" xr:uid="{00000000-0002-0000-0400-00001F000000}">
          <x14:formula1>
            <xm:f>'C:\Users\MORALESIS\AppData\Local\Microsoft\Windows\INetCache\Content.Outlook\HTWC5MOP\[PLAN ANUAL DE ADQUISICIONES 2020 (002).xlsx]referencia 2020'!#REF!</xm:f>
          </x14:formula1>
          <xm:sqref>A240:A246</xm:sqref>
        </x14:dataValidation>
        <x14:dataValidation type="list" allowBlank="1" showInputMessage="1" showErrorMessage="1" errorTitle="CM/SUC" error="SELECCIONE OPCIONES DE LA LISTA" xr:uid="{00000000-0002-0000-0400-000020000000}">
          <x14:formula1>
            <xm:f>'C:\Users\MORALESIS\AppData\Local\Temp\Temp1_PAA 2020 - VT.zip\PAA 2020 - VT\[G. ACTUARÍA.xlsx]referencia 2020'!#REF!</xm:f>
          </x14:formula1>
          <xm:sqref>A253</xm:sqref>
        </x14:dataValidation>
        <x14:dataValidation type="list" allowBlank="1" showInputMessage="1" showErrorMessage="1" errorTitle="CM/SUC" error="SELECCIONE OPCIONES DE LA LISTA" xr:uid="{00000000-0002-0000-0400-000021000000}">
          <x14:formula1>
            <xm:f>'C:\Users\MORALESIS\AppData\Local\Temp\Temp1_PAA 2020 - VT.zip\PAA 2020 - VT\[G.T. AUTOS.xlsx]referencia 2020'!#REF!</xm:f>
          </x14:formula1>
          <xm:sqref>A254</xm:sqref>
        </x14:dataValidation>
        <x14:dataValidation type="list" allowBlank="1" showInputMessage="1" showErrorMessage="1" errorTitle="CM/SUC" error="SELECCIONE OPCIONES DE LA LISTA" xr:uid="{00000000-0002-0000-0400-000022000000}">
          <x14:formula1>
            <xm:f>'C:\Users\MORALESIS\AppData\Local\Temp\Temp1_PAA 2020 - VT.zip\PAA 2020 - VT\[G.T. SOAT.xlsx]referencia 2020'!#REF!</xm:f>
          </x14:formula1>
          <xm:sqref>A255:A276</xm:sqref>
        </x14:dataValidation>
        <x14:dataValidation type="list" allowBlank="1" showInputMessage="1" showErrorMessage="1" errorTitle="CM/SUC" error="SELECCIONE OPCIONES DE LA LISTA" xr:uid="{00000000-0002-0000-0400-000023000000}">
          <x14:formula1>
            <xm:f>'C:\Users\MORALESIS\AppData\Local\Microsoft\Windows\INetCache\Content.Outlook\HTWC5MOP\[PAA 2020 plan de adquisiciones Vicepresidencia Jurídica.xlsx]referencia 2020'!#REF!</xm:f>
          </x14:formula1>
          <xm:sqref>A283:A288</xm:sqref>
        </x14:dataValidation>
        <x14:dataValidation type="list" allowBlank="1" showInputMessage="1" showErrorMessage="1" errorTitle="CM/SUC" error="SELECCIONE OPCIONES DE LA LISTA" xr:uid="{00000000-0002-0000-0400-000024000000}">
          <x14:formula1>
            <xm:f>'C:\Users\MORALESIS\AppData\Local\Microsoft\Windows\INetCache\Content.Outlook\HTWC5MOP\[Copia de PAA 2020 (002).xlsx]referencia 2020'!#REF!</xm:f>
          </x14:formula1>
          <xm:sqref>A297:A298</xm:sqref>
        </x14:dataValidation>
        <x14:dataValidation type="list" allowBlank="1" showInputMessage="1" showErrorMessage="1" errorTitle="CM/SUC" error="SELECCIONE OPCIONES DE LA LISTA" xr:uid="{00000000-0002-0000-0400-000025000000}">
          <x14:formula1>
            <xm:f>'C:\Users\MORALESIS\AppData\Local\Microsoft\Windows\INetCache\Content.Outlook\HTWC5MOP\[PAA 2020 (002).xlsx]referencia 2020'!#REF!</xm:f>
          </x14:formula1>
          <xm:sqref>A301:A307</xm:sqref>
        </x14:dataValidation>
        <x14:dataValidation type="list" allowBlank="1" showInputMessage="1" showErrorMessage="1" errorTitle="CM/SUC" error="SELECCIONE OPCIONES DE LA LISTA" xr:uid="{00000000-0002-0000-0400-000026000000}">
          <x14:formula1>
            <xm:f>'C:\Users\MORALESIS\AppData\Local\Microsoft\Windows\INetCache\Content.Outlook\HTWC5MOP\[Copia de PAA 2020 MOCOA (002).xlsx]referencia 2020'!#REF!</xm:f>
          </x14:formula1>
          <xm:sqref>A308:A310</xm:sqref>
        </x14:dataValidation>
        <x14:dataValidation type="list" allowBlank="1" showInputMessage="1" showErrorMessage="1" errorTitle="CM/SUC" error="SELECCIONE OPCIONES DE LA LISTA" xr:uid="{00000000-0002-0000-0400-000027000000}">
          <x14:formula1>
            <xm:f>'C:\Users\MORALESIS\AppData\Local\Microsoft\Windows\INetCache\Content.Outlook\HTWC5MOP\[PAA 2020 (002) (002).xlsx]referencia 2020'!#REF!</xm:f>
          </x14:formula1>
          <xm:sqref>A327:A329</xm:sqref>
        </x14:dataValidation>
        <x14:dataValidation type="list" allowBlank="1" showInputMessage="1" showErrorMessage="1" errorTitle="CM/SUC" error="SELECCIONE OPCIONES DE LA LISTA" xr:uid="{00000000-0002-0000-0400-000028000000}">
          <x14:formula1>
            <xm:f>'C:\Users\MORALESIS\AppData\Local\Temp\Temp1_PAA VT 2020- 15012020.zip\PAA VT 2020- 15012020\[G.T.S. Patrimoniales y vida.xlsx]referencia 2020'!#REF!</xm:f>
          </x14:formula1>
          <xm:sqref>A330:A331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tabColor theme="7" tint="0.39997558519241921"/>
  </sheetPr>
  <dimension ref="A1:O36"/>
  <sheetViews>
    <sheetView showGridLines="0" zoomScale="85" zoomScaleNormal="85" workbookViewId="0">
      <pane xSplit="1" ySplit="5" topLeftCell="B6" activePane="bottomRight" state="frozen"/>
      <selection pane="bottomRight" activeCell="B6" sqref="B6:J6"/>
      <selection pane="bottomLeft" activeCell="A6" sqref="A6"/>
      <selection pane="topRight" activeCell="B1" sqref="B1"/>
    </sheetView>
  </sheetViews>
  <sheetFormatPr defaultColWidth="0" defaultRowHeight="16.5"/>
  <cols>
    <col min="1" max="1" width="2.28515625" style="65" customWidth="1"/>
    <col min="2" max="2" width="16.28515625" style="65" customWidth="1"/>
    <col min="3" max="3" width="24.28515625" style="65" customWidth="1"/>
    <col min="4" max="4" width="29.7109375" style="65" customWidth="1"/>
    <col min="5" max="5" width="24.85546875" style="65" customWidth="1"/>
    <col min="6" max="6" width="21.5703125" style="65" customWidth="1"/>
    <col min="7" max="7" width="22" style="65" customWidth="1"/>
    <col min="8" max="9" width="14.5703125" style="65" customWidth="1"/>
    <col min="10" max="10" width="22.140625" style="65" customWidth="1"/>
    <col min="11" max="11" width="6.5703125" style="65" customWidth="1"/>
    <col min="12" max="15" width="0" style="65" hidden="1" customWidth="1"/>
    <col min="16" max="16384" width="11.42578125" style="65" hidden="1"/>
  </cols>
  <sheetData>
    <row r="1" spans="2:11" ht="15" customHeight="1">
      <c r="D1" s="717" t="s">
        <v>15</v>
      </c>
      <c r="E1" s="717"/>
      <c r="F1" s="717"/>
      <c r="G1" s="717"/>
      <c r="H1" s="717"/>
      <c r="I1" s="717"/>
      <c r="J1" s="717"/>
      <c r="K1" s="717"/>
    </row>
    <row r="2" spans="2:11" ht="15" customHeight="1">
      <c r="D2" s="717"/>
      <c r="E2" s="717"/>
      <c r="F2" s="717"/>
      <c r="G2" s="717"/>
      <c r="H2" s="717"/>
      <c r="I2" s="717"/>
      <c r="J2" s="717"/>
      <c r="K2" s="717"/>
    </row>
    <row r="3" spans="2:11" ht="15" customHeight="1">
      <c r="D3" s="717"/>
      <c r="E3" s="717"/>
      <c r="F3" s="717"/>
      <c r="G3" s="717"/>
      <c r="H3" s="717"/>
      <c r="I3" s="717"/>
      <c r="J3" s="717"/>
      <c r="K3" s="717"/>
    </row>
    <row r="4" spans="2:11" ht="15" customHeight="1">
      <c r="D4" s="717"/>
      <c r="E4" s="717"/>
      <c r="F4" s="717"/>
      <c r="G4" s="717"/>
      <c r="H4" s="717"/>
      <c r="I4" s="717"/>
      <c r="J4" s="717"/>
      <c r="K4" s="717"/>
    </row>
    <row r="5" spans="2:11" ht="92.25" customHeight="1">
      <c r="D5" s="717"/>
      <c r="E5" s="717"/>
      <c r="F5" s="717"/>
      <c r="G5" s="717"/>
      <c r="H5" s="717"/>
      <c r="I5" s="717"/>
      <c r="J5" s="717"/>
      <c r="K5" s="717"/>
    </row>
    <row r="6" spans="2:11" ht="124.5" customHeight="1">
      <c r="B6" s="718" t="s">
        <v>1058</v>
      </c>
      <c r="C6" s="718"/>
      <c r="D6" s="718"/>
      <c r="E6" s="718"/>
      <c r="F6" s="718"/>
      <c r="G6" s="718"/>
      <c r="H6" s="718"/>
      <c r="I6" s="718"/>
      <c r="J6" s="718"/>
    </row>
    <row r="23" spans="3:7">
      <c r="C23" s="272"/>
      <c r="D23" s="272"/>
      <c r="E23" s="272"/>
      <c r="F23" s="272"/>
      <c r="G23" s="272"/>
    </row>
    <row r="24" spans="3:7">
      <c r="C24" s="272"/>
      <c r="D24" s="272"/>
      <c r="E24" s="272"/>
      <c r="F24" s="272"/>
      <c r="G24" s="272"/>
    </row>
    <row r="25" spans="3:7">
      <c r="C25" s="272"/>
      <c r="D25" s="272"/>
      <c r="E25" s="272"/>
      <c r="F25" s="272"/>
      <c r="G25" s="272"/>
    </row>
    <row r="26" spans="3:7">
      <c r="C26" s="272"/>
      <c r="D26" s="272"/>
      <c r="E26" s="272"/>
      <c r="F26" s="272"/>
      <c r="G26" s="272"/>
    </row>
    <row r="27" spans="3:7">
      <c r="C27" s="272"/>
      <c r="D27" s="272"/>
      <c r="E27" s="272"/>
      <c r="F27" s="272"/>
      <c r="G27" s="272"/>
    </row>
    <row r="28" spans="3:7">
      <c r="C28" s="272"/>
      <c r="D28" s="272"/>
      <c r="E28" s="272"/>
      <c r="F28" s="272"/>
      <c r="G28" s="272"/>
    </row>
    <row r="29" spans="3:7">
      <c r="C29" s="272"/>
      <c r="D29" s="272"/>
      <c r="E29" s="272"/>
      <c r="F29" s="272"/>
      <c r="G29" s="272"/>
    </row>
    <row r="30" spans="3:7">
      <c r="C30" s="272"/>
      <c r="D30" s="272"/>
      <c r="E30" s="272"/>
      <c r="F30" s="272"/>
      <c r="G30" s="272"/>
    </row>
    <row r="31" spans="3:7">
      <c r="C31" s="272"/>
      <c r="D31" s="272"/>
      <c r="E31" s="272"/>
      <c r="F31" s="272"/>
      <c r="G31" s="272"/>
    </row>
    <row r="32" spans="3:7">
      <c r="C32" s="272"/>
      <c r="D32" s="272"/>
      <c r="E32" s="272"/>
      <c r="F32" s="272"/>
      <c r="G32" s="272"/>
    </row>
    <row r="33" spans="3:7">
      <c r="C33" s="272"/>
      <c r="D33" s="272"/>
      <c r="E33" s="272"/>
      <c r="F33" s="272"/>
      <c r="G33" s="272"/>
    </row>
    <row r="34" spans="3:7">
      <c r="C34" s="272"/>
      <c r="D34" s="272"/>
      <c r="E34" s="272"/>
      <c r="F34" s="272"/>
      <c r="G34" s="272"/>
    </row>
    <row r="35" spans="3:7">
      <c r="C35" s="272"/>
      <c r="D35" s="272"/>
      <c r="E35" s="272"/>
      <c r="F35" s="272"/>
      <c r="G35" s="272"/>
    </row>
    <row r="36" spans="3:7">
      <c r="C36" s="272"/>
      <c r="D36" s="272"/>
      <c r="E36" s="272"/>
      <c r="F36" s="272"/>
      <c r="G36" s="272"/>
    </row>
  </sheetData>
  <sheetProtection autoFilter="0"/>
  <mergeCells count="2">
    <mergeCell ref="D1:K5"/>
    <mergeCell ref="B6:J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A1:K43"/>
  <sheetViews>
    <sheetView showGridLines="0" zoomScale="70" zoomScaleNormal="70" workbookViewId="0">
      <pane xSplit="1" ySplit="10" topLeftCell="B11" activePane="bottomRight" state="frozen"/>
      <selection pane="bottomRight" activeCell="B11" sqref="B11"/>
      <selection pane="bottomLeft" activeCell="A11" sqref="A11"/>
      <selection pane="topRight" activeCell="B1" sqref="B1"/>
    </sheetView>
  </sheetViews>
  <sheetFormatPr defaultColWidth="0" defaultRowHeight="12.75" zeroHeight="1"/>
  <cols>
    <col min="1" max="1" width="18.85546875" style="25" bestFit="1" customWidth="1"/>
    <col min="2" max="2" width="40.42578125" style="26" customWidth="1"/>
    <col min="3" max="3" width="42.85546875" style="26" customWidth="1"/>
    <col min="4" max="4" width="10.85546875" style="24" customWidth="1"/>
    <col min="5" max="5" width="12.28515625" style="24" customWidth="1"/>
    <col min="6" max="6" width="13.28515625" style="24" customWidth="1"/>
    <col min="7" max="7" width="18.42578125" style="24" customWidth="1"/>
    <col min="8" max="8" width="22.7109375" style="24" customWidth="1"/>
    <col min="9" max="9" width="20.140625" style="24" customWidth="1"/>
    <col min="10" max="10" width="16.42578125" style="24" customWidth="1"/>
    <col min="11" max="11" width="3.42578125" style="25" customWidth="1"/>
    <col min="12" max="16384" width="6.5703125" style="25" hidden="1"/>
  </cols>
  <sheetData>
    <row r="1" spans="1:10" s="23" customFormat="1" ht="14.25">
      <c r="A1" s="22"/>
      <c r="B1" s="22"/>
      <c r="C1" s="22"/>
      <c r="D1" s="389"/>
      <c r="E1" s="389"/>
      <c r="F1" s="389"/>
      <c r="G1" s="22"/>
      <c r="H1" s="22"/>
      <c r="I1" s="22"/>
      <c r="J1" s="22"/>
    </row>
    <row r="2" spans="1:10" s="23" customFormat="1" ht="37.5" customHeight="1">
      <c r="A2" s="719" t="s">
        <v>1059</v>
      </c>
      <c r="B2" s="719"/>
      <c r="C2" s="719"/>
      <c r="D2" s="719"/>
      <c r="E2" s="719"/>
      <c r="F2" s="719"/>
      <c r="G2" s="719"/>
      <c r="H2" s="719"/>
      <c r="I2" s="719"/>
      <c r="J2" s="719"/>
    </row>
    <row r="3" spans="1:10" s="23" customFormat="1" ht="22.5">
      <c r="A3" s="720" t="s">
        <v>1060</v>
      </c>
      <c r="B3" s="720"/>
      <c r="C3" s="720"/>
      <c r="D3" s="720"/>
      <c r="E3" s="720"/>
      <c r="F3" s="720"/>
      <c r="G3" s="720"/>
      <c r="H3" s="720"/>
      <c r="I3" s="720"/>
      <c r="J3" s="720"/>
    </row>
    <row r="4" spans="1:10" s="23" customFormat="1" ht="14.25">
      <c r="A4" s="721"/>
      <c r="B4" s="721"/>
      <c r="C4" s="721"/>
      <c r="D4" s="721"/>
      <c r="E4" s="721"/>
      <c r="F4" s="721"/>
      <c r="G4" s="721"/>
      <c r="H4" s="721"/>
      <c r="I4" s="721"/>
      <c r="J4" s="721"/>
    </row>
    <row r="5" spans="1:10" s="23" customFormat="1" ht="14.25">
      <c r="A5" s="422"/>
      <c r="B5" s="422"/>
      <c r="C5" s="422"/>
      <c r="D5" s="422"/>
      <c r="E5" s="422"/>
      <c r="F5" s="422"/>
      <c r="G5" s="422"/>
      <c r="H5" s="422"/>
      <c r="I5" s="422"/>
      <c r="J5" s="422"/>
    </row>
    <row r="6" spans="1:10" s="23" customFormat="1" ht="14.25">
      <c r="A6" s="422"/>
      <c r="B6" s="422"/>
      <c r="C6" s="422"/>
      <c r="D6" s="422"/>
      <c r="E6" s="422"/>
      <c r="F6" s="422"/>
      <c r="G6" s="422"/>
      <c r="H6" s="422"/>
      <c r="I6" s="422"/>
      <c r="J6" s="422"/>
    </row>
    <row r="7" spans="1:10" s="387" customFormat="1" ht="48" customHeight="1">
      <c r="A7" s="734" t="s">
        <v>1061</v>
      </c>
      <c r="B7" s="734"/>
      <c r="C7" s="734"/>
      <c r="D7" s="734"/>
      <c r="E7" s="734"/>
      <c r="F7" s="734"/>
      <c r="G7" s="734"/>
      <c r="H7" s="734"/>
      <c r="I7" s="734"/>
      <c r="J7" s="734"/>
    </row>
    <row r="8" spans="1:10" s="23" customFormat="1" ht="15" thickBot="1">
      <c r="A8" s="422"/>
      <c r="B8" s="422"/>
      <c r="C8" s="422"/>
      <c r="D8" s="422"/>
      <c r="E8" s="422"/>
      <c r="F8" s="422"/>
      <c r="G8" s="422"/>
      <c r="H8" s="422"/>
      <c r="I8" s="422"/>
      <c r="J8" s="422"/>
    </row>
    <row r="9" spans="1:10" ht="12.75" customHeight="1">
      <c r="A9" s="722" t="s">
        <v>1062</v>
      </c>
      <c r="B9" s="724" t="s">
        <v>1063</v>
      </c>
      <c r="C9" s="726" t="s">
        <v>1064</v>
      </c>
      <c r="D9" s="728" t="s">
        <v>1065</v>
      </c>
      <c r="E9" s="730" t="s">
        <v>1066</v>
      </c>
      <c r="F9" s="730" t="s">
        <v>78</v>
      </c>
      <c r="G9" s="732" t="s">
        <v>1067</v>
      </c>
      <c r="H9" s="738" t="s">
        <v>1068</v>
      </c>
      <c r="I9" s="740" t="s">
        <v>1069</v>
      </c>
      <c r="J9" s="738"/>
    </row>
    <row r="10" spans="1:10" ht="40.5" customHeight="1" thickBot="1">
      <c r="A10" s="723"/>
      <c r="B10" s="725"/>
      <c r="C10" s="727"/>
      <c r="D10" s="729"/>
      <c r="E10" s="731"/>
      <c r="F10" s="731"/>
      <c r="G10" s="733"/>
      <c r="H10" s="739"/>
      <c r="I10" s="388" t="s">
        <v>1070</v>
      </c>
      <c r="J10" s="421" t="s">
        <v>1071</v>
      </c>
    </row>
    <row r="11" spans="1:10" ht="27">
      <c r="A11" s="735" t="s">
        <v>1072</v>
      </c>
      <c r="B11" s="131" t="s">
        <v>1073</v>
      </c>
      <c r="C11" s="132" t="s">
        <v>1074</v>
      </c>
      <c r="D11" s="133" t="s">
        <v>1075</v>
      </c>
      <c r="E11" s="134" t="s">
        <v>1076</v>
      </c>
      <c r="F11" s="134" t="s">
        <v>1077</v>
      </c>
      <c r="G11" s="135" t="s">
        <v>1078</v>
      </c>
      <c r="H11" s="136" t="s">
        <v>1079</v>
      </c>
      <c r="I11" s="137" t="s">
        <v>1080</v>
      </c>
      <c r="J11" s="136" t="s">
        <v>1081</v>
      </c>
    </row>
    <row r="12" spans="1:10" ht="27">
      <c r="A12" s="736"/>
      <c r="B12" s="138" t="s">
        <v>1082</v>
      </c>
      <c r="C12" s="139" t="s">
        <v>1083</v>
      </c>
      <c r="D12" s="140" t="s">
        <v>1084</v>
      </c>
      <c r="E12" s="141" t="s">
        <v>1085</v>
      </c>
      <c r="F12" s="142" t="s">
        <v>1086</v>
      </c>
      <c r="G12" s="141" t="s">
        <v>1078</v>
      </c>
      <c r="H12" s="143" t="s">
        <v>1087</v>
      </c>
      <c r="I12" s="144" t="s">
        <v>1088</v>
      </c>
      <c r="J12" s="143" t="s">
        <v>1081</v>
      </c>
    </row>
    <row r="13" spans="1:10" ht="27">
      <c r="A13" s="736"/>
      <c r="B13" s="138" t="s">
        <v>1089</v>
      </c>
      <c r="C13" s="139" t="s">
        <v>1090</v>
      </c>
      <c r="D13" s="140" t="s">
        <v>1084</v>
      </c>
      <c r="E13" s="141" t="s">
        <v>1085</v>
      </c>
      <c r="F13" s="141" t="s">
        <v>1086</v>
      </c>
      <c r="G13" s="141" t="s">
        <v>1078</v>
      </c>
      <c r="H13" s="143" t="s">
        <v>1091</v>
      </c>
      <c r="I13" s="144" t="s">
        <v>1092</v>
      </c>
      <c r="J13" s="143" t="s">
        <v>1093</v>
      </c>
    </row>
    <row r="14" spans="1:10" ht="27">
      <c r="A14" s="736"/>
      <c r="B14" s="138" t="s">
        <v>1094</v>
      </c>
      <c r="C14" s="139" t="s">
        <v>1095</v>
      </c>
      <c r="D14" s="140" t="s">
        <v>1084</v>
      </c>
      <c r="E14" s="141" t="s">
        <v>1085</v>
      </c>
      <c r="F14" s="141" t="s">
        <v>1086</v>
      </c>
      <c r="G14" s="141" t="s">
        <v>1078</v>
      </c>
      <c r="H14" s="143" t="s">
        <v>1091</v>
      </c>
      <c r="I14" s="144" t="s">
        <v>1092</v>
      </c>
      <c r="J14" s="143" t="s">
        <v>1096</v>
      </c>
    </row>
    <row r="15" spans="1:10" ht="27">
      <c r="A15" s="736"/>
      <c r="B15" s="138" t="s">
        <v>1097</v>
      </c>
      <c r="C15" s="139" t="s">
        <v>1098</v>
      </c>
      <c r="D15" s="140" t="s">
        <v>1075</v>
      </c>
      <c r="E15" s="141" t="s">
        <v>1085</v>
      </c>
      <c r="F15" s="141" t="s">
        <v>1077</v>
      </c>
      <c r="G15" s="141" t="s">
        <v>1078</v>
      </c>
      <c r="H15" s="143" t="s">
        <v>1099</v>
      </c>
      <c r="I15" s="144" t="s">
        <v>1100</v>
      </c>
      <c r="J15" s="143" t="s">
        <v>1101</v>
      </c>
    </row>
    <row r="16" spans="1:10" ht="27">
      <c r="A16" s="736"/>
      <c r="B16" s="138" t="s">
        <v>1102</v>
      </c>
      <c r="C16" s="139" t="s">
        <v>1103</v>
      </c>
      <c r="D16" s="145" t="s">
        <v>1075</v>
      </c>
      <c r="E16" s="141" t="s">
        <v>1085</v>
      </c>
      <c r="F16" s="141" t="s">
        <v>1077</v>
      </c>
      <c r="G16" s="141" t="s">
        <v>1104</v>
      </c>
      <c r="H16" s="143" t="s">
        <v>1099</v>
      </c>
      <c r="I16" s="144" t="s">
        <v>1105</v>
      </c>
      <c r="J16" s="143" t="s">
        <v>1106</v>
      </c>
    </row>
    <row r="17" spans="1:10" ht="40.5">
      <c r="A17" s="736"/>
      <c r="B17" s="138" t="s">
        <v>1107</v>
      </c>
      <c r="C17" s="139" t="s">
        <v>1108</v>
      </c>
      <c r="D17" s="145" t="s">
        <v>1075</v>
      </c>
      <c r="E17" s="141" t="s">
        <v>1109</v>
      </c>
      <c r="F17" s="141" t="s">
        <v>1077</v>
      </c>
      <c r="G17" s="142" t="s">
        <v>1110</v>
      </c>
      <c r="H17" s="143" t="s">
        <v>1099</v>
      </c>
      <c r="I17" s="146" t="s">
        <v>1111</v>
      </c>
      <c r="J17" s="147" t="s">
        <v>1101</v>
      </c>
    </row>
    <row r="18" spans="1:10" ht="13.5" customHeight="1">
      <c r="A18" s="736"/>
      <c r="B18" s="138" t="s">
        <v>1112</v>
      </c>
      <c r="C18" s="280" t="s">
        <v>1113</v>
      </c>
      <c r="D18" s="145" t="s">
        <v>1075</v>
      </c>
      <c r="E18" s="142" t="s">
        <v>1109</v>
      </c>
      <c r="F18" s="142" t="s">
        <v>1077</v>
      </c>
      <c r="G18" s="142" t="s">
        <v>1078</v>
      </c>
      <c r="H18" s="147" t="s">
        <v>1091</v>
      </c>
      <c r="I18" s="146" t="s">
        <v>1088</v>
      </c>
      <c r="J18" s="147" t="s">
        <v>1114</v>
      </c>
    </row>
    <row r="19" spans="1:10" ht="13.5">
      <c r="A19" s="736"/>
      <c r="B19" s="138" t="s">
        <v>1115</v>
      </c>
      <c r="C19" s="281"/>
      <c r="D19" s="145" t="s">
        <v>1075</v>
      </c>
      <c r="E19" s="142" t="s">
        <v>1109</v>
      </c>
      <c r="F19" s="142" t="s">
        <v>1077</v>
      </c>
      <c r="G19" s="142" t="s">
        <v>1078</v>
      </c>
      <c r="H19" s="147" t="s">
        <v>1091</v>
      </c>
      <c r="I19" s="146" t="s">
        <v>1088</v>
      </c>
      <c r="J19" s="147" t="s">
        <v>1114</v>
      </c>
    </row>
    <row r="20" spans="1:10" ht="13.5">
      <c r="A20" s="736"/>
      <c r="B20" s="138" t="s">
        <v>1116</v>
      </c>
      <c r="C20" s="281"/>
      <c r="D20" s="145" t="s">
        <v>1075</v>
      </c>
      <c r="E20" s="142" t="s">
        <v>1109</v>
      </c>
      <c r="F20" s="142" t="s">
        <v>1077</v>
      </c>
      <c r="G20" s="142" t="s">
        <v>1078</v>
      </c>
      <c r="H20" s="147" t="s">
        <v>1091</v>
      </c>
      <c r="I20" s="146" t="s">
        <v>1088</v>
      </c>
      <c r="J20" s="147" t="s">
        <v>1114</v>
      </c>
    </row>
    <row r="21" spans="1:10" ht="13.5">
      <c r="A21" s="736"/>
      <c r="B21" s="138" t="s">
        <v>1117</v>
      </c>
      <c r="C21" s="281"/>
      <c r="D21" s="145" t="s">
        <v>1075</v>
      </c>
      <c r="E21" s="142" t="s">
        <v>1109</v>
      </c>
      <c r="F21" s="142" t="s">
        <v>1077</v>
      </c>
      <c r="G21" s="142" t="s">
        <v>1078</v>
      </c>
      <c r="H21" s="147" t="s">
        <v>1091</v>
      </c>
      <c r="I21" s="146" t="s">
        <v>1088</v>
      </c>
      <c r="J21" s="147" t="s">
        <v>1114</v>
      </c>
    </row>
    <row r="22" spans="1:10" ht="13.5">
      <c r="A22" s="736"/>
      <c r="B22" s="138" t="s">
        <v>1118</v>
      </c>
      <c r="C22" s="281"/>
      <c r="D22" s="145" t="s">
        <v>1075</v>
      </c>
      <c r="E22" s="142" t="s">
        <v>1109</v>
      </c>
      <c r="F22" s="142" t="s">
        <v>1077</v>
      </c>
      <c r="G22" s="142" t="s">
        <v>1078</v>
      </c>
      <c r="H22" s="147" t="s">
        <v>1091</v>
      </c>
      <c r="I22" s="146" t="s">
        <v>1088</v>
      </c>
      <c r="J22" s="147" t="s">
        <v>1114</v>
      </c>
    </row>
    <row r="23" spans="1:10" ht="13.5">
      <c r="A23" s="736"/>
      <c r="B23" s="138" t="s">
        <v>1119</v>
      </c>
      <c r="C23" s="281"/>
      <c r="D23" s="145" t="s">
        <v>1075</v>
      </c>
      <c r="E23" s="142" t="s">
        <v>1109</v>
      </c>
      <c r="F23" s="142" t="s">
        <v>1077</v>
      </c>
      <c r="G23" s="142" t="s">
        <v>1078</v>
      </c>
      <c r="H23" s="147" t="s">
        <v>1091</v>
      </c>
      <c r="I23" s="146" t="s">
        <v>1088</v>
      </c>
      <c r="J23" s="147" t="s">
        <v>1114</v>
      </c>
    </row>
    <row r="24" spans="1:10" ht="27">
      <c r="A24" s="736"/>
      <c r="B24" s="138" t="s">
        <v>1120</v>
      </c>
      <c r="C24" s="281"/>
      <c r="D24" s="145" t="s">
        <v>1075</v>
      </c>
      <c r="E24" s="142" t="s">
        <v>1109</v>
      </c>
      <c r="F24" s="142" t="s">
        <v>1077</v>
      </c>
      <c r="G24" s="142" t="s">
        <v>1121</v>
      </c>
      <c r="H24" s="147" t="s">
        <v>1091</v>
      </c>
      <c r="I24" s="146" t="s">
        <v>1100</v>
      </c>
      <c r="J24" s="147" t="s">
        <v>1122</v>
      </c>
    </row>
    <row r="25" spans="1:10" ht="13.5">
      <c r="A25" s="736"/>
      <c r="B25" s="138" t="s">
        <v>1123</v>
      </c>
      <c r="C25" s="281"/>
      <c r="D25" s="145" t="s">
        <v>1075</v>
      </c>
      <c r="E25" s="142" t="s">
        <v>1109</v>
      </c>
      <c r="F25" s="142" t="s">
        <v>1077</v>
      </c>
      <c r="G25" s="262" t="s">
        <v>1078</v>
      </c>
      <c r="H25" s="147" t="s">
        <v>1091</v>
      </c>
      <c r="I25" s="146" t="s">
        <v>1100</v>
      </c>
      <c r="J25" s="147" t="s">
        <v>1122</v>
      </c>
    </row>
    <row r="26" spans="1:10" ht="13.5">
      <c r="A26" s="736"/>
      <c r="B26" s="138" t="s">
        <v>1124</v>
      </c>
      <c r="C26" s="281"/>
      <c r="D26" s="145" t="s">
        <v>1075</v>
      </c>
      <c r="E26" s="142" t="s">
        <v>1109</v>
      </c>
      <c r="F26" s="142" t="s">
        <v>1077</v>
      </c>
      <c r="G26" s="262" t="s">
        <v>1078</v>
      </c>
      <c r="H26" s="147" t="s">
        <v>1091</v>
      </c>
      <c r="I26" s="146" t="s">
        <v>1100</v>
      </c>
      <c r="J26" s="147" t="s">
        <v>1122</v>
      </c>
    </row>
    <row r="27" spans="1:10" ht="14.25" thickBot="1">
      <c r="A27" s="737"/>
      <c r="B27" s="148" t="s">
        <v>1125</v>
      </c>
      <c r="C27" s="282"/>
      <c r="D27" s="149" t="s">
        <v>1075</v>
      </c>
      <c r="E27" s="150" t="s">
        <v>1109</v>
      </c>
      <c r="F27" s="150" t="s">
        <v>1077</v>
      </c>
      <c r="G27" s="263" t="s">
        <v>1078</v>
      </c>
      <c r="H27" s="151" t="s">
        <v>1091</v>
      </c>
      <c r="I27" s="152" t="s">
        <v>1126</v>
      </c>
      <c r="J27" s="151" t="s">
        <v>1127</v>
      </c>
    </row>
    <row r="28" spans="1:10" ht="81">
      <c r="A28" s="735" t="s">
        <v>1128</v>
      </c>
      <c r="B28" s="153" t="s">
        <v>1129</v>
      </c>
      <c r="C28" s="264" t="s">
        <v>1130</v>
      </c>
      <c r="D28" s="390" t="s">
        <v>1084</v>
      </c>
      <c r="E28" s="135" t="s">
        <v>1131</v>
      </c>
      <c r="F28" s="135" t="s">
        <v>1077</v>
      </c>
      <c r="G28" s="265" t="s">
        <v>1132</v>
      </c>
      <c r="H28" s="136" t="s">
        <v>1091</v>
      </c>
      <c r="I28" s="137" t="s">
        <v>1133</v>
      </c>
      <c r="J28" s="136" t="s">
        <v>1134</v>
      </c>
    </row>
    <row r="29" spans="1:10" ht="27">
      <c r="A29" s="736"/>
      <c r="B29" s="138" t="s">
        <v>1135</v>
      </c>
      <c r="C29" s="266" t="s">
        <v>1136</v>
      </c>
      <c r="D29" s="391" t="s">
        <v>1084</v>
      </c>
      <c r="E29" s="392" t="s">
        <v>1131</v>
      </c>
      <c r="F29" s="392" t="s">
        <v>1077</v>
      </c>
      <c r="G29" s="267" t="s">
        <v>1137</v>
      </c>
      <c r="H29" s="154" t="s">
        <v>1091</v>
      </c>
      <c r="I29" s="155" t="s">
        <v>1133</v>
      </c>
      <c r="J29" s="154" t="s">
        <v>1138</v>
      </c>
    </row>
    <row r="30" spans="1:10" ht="67.5">
      <c r="A30" s="736"/>
      <c r="B30" s="138" t="s">
        <v>1139</v>
      </c>
      <c r="C30" s="266" t="s">
        <v>1140</v>
      </c>
      <c r="D30" s="393" t="s">
        <v>1084</v>
      </c>
      <c r="E30" s="141" t="s">
        <v>1131</v>
      </c>
      <c r="F30" s="141" t="s">
        <v>1077</v>
      </c>
      <c r="G30" s="268" t="s">
        <v>1141</v>
      </c>
      <c r="H30" s="143" t="s">
        <v>1091</v>
      </c>
      <c r="I30" s="144" t="s">
        <v>1142</v>
      </c>
      <c r="J30" s="143" t="s">
        <v>1143</v>
      </c>
    </row>
    <row r="31" spans="1:10" ht="54">
      <c r="A31" s="736"/>
      <c r="B31" s="138" t="s">
        <v>1144</v>
      </c>
      <c r="C31" s="266" t="s">
        <v>1145</v>
      </c>
      <c r="D31" s="393" t="s">
        <v>1084</v>
      </c>
      <c r="E31" s="141" t="s">
        <v>1131</v>
      </c>
      <c r="F31" s="141" t="s">
        <v>1077</v>
      </c>
      <c r="G31" s="262" t="s">
        <v>1146</v>
      </c>
      <c r="H31" s="143" t="s">
        <v>1091</v>
      </c>
      <c r="I31" s="146" t="s">
        <v>1147</v>
      </c>
      <c r="J31" s="147" t="s">
        <v>1148</v>
      </c>
    </row>
    <row r="32" spans="1:10" ht="27">
      <c r="A32" s="736"/>
      <c r="B32" s="138" t="s">
        <v>1149</v>
      </c>
      <c r="C32" s="266" t="s">
        <v>1150</v>
      </c>
      <c r="D32" s="391" t="s">
        <v>1084</v>
      </c>
      <c r="E32" s="392" t="s">
        <v>1131</v>
      </c>
      <c r="F32" s="392" t="s">
        <v>1077</v>
      </c>
      <c r="G32" s="267" t="s">
        <v>1151</v>
      </c>
      <c r="H32" s="154" t="s">
        <v>1091</v>
      </c>
      <c r="I32" s="156" t="s">
        <v>1152</v>
      </c>
      <c r="J32" s="154" t="s">
        <v>1096</v>
      </c>
    </row>
    <row r="33" spans="1:10" ht="67.5">
      <c r="A33" s="736"/>
      <c r="B33" s="138" t="s">
        <v>1153</v>
      </c>
      <c r="C33" s="266" t="s">
        <v>1154</v>
      </c>
      <c r="D33" s="140" t="s">
        <v>1075</v>
      </c>
      <c r="E33" s="142" t="s">
        <v>1076</v>
      </c>
      <c r="F33" s="142" t="s">
        <v>1077</v>
      </c>
      <c r="G33" s="262" t="s">
        <v>1155</v>
      </c>
      <c r="H33" s="143" t="s">
        <v>1091</v>
      </c>
      <c r="I33" s="146" t="s">
        <v>1080</v>
      </c>
      <c r="J33" s="147" t="s">
        <v>1106</v>
      </c>
    </row>
    <row r="34" spans="1:10" ht="40.5">
      <c r="A34" s="736"/>
      <c r="B34" s="138" t="s">
        <v>1156</v>
      </c>
      <c r="C34" s="266" t="s">
        <v>1157</v>
      </c>
      <c r="D34" s="140" t="s">
        <v>1075</v>
      </c>
      <c r="E34" s="142" t="s">
        <v>1131</v>
      </c>
      <c r="F34" s="142" t="s">
        <v>1077</v>
      </c>
      <c r="G34" s="262" t="s">
        <v>1158</v>
      </c>
      <c r="H34" s="143" t="s">
        <v>1091</v>
      </c>
      <c r="I34" s="146" t="s">
        <v>1159</v>
      </c>
      <c r="J34" s="147" t="s">
        <v>1160</v>
      </c>
    </row>
    <row r="35" spans="1:10" ht="54">
      <c r="A35" s="736"/>
      <c r="B35" s="138" t="s">
        <v>1161</v>
      </c>
      <c r="C35" s="266" t="s">
        <v>1162</v>
      </c>
      <c r="D35" s="140" t="s">
        <v>1084</v>
      </c>
      <c r="E35" s="142" t="s">
        <v>1131</v>
      </c>
      <c r="F35" s="142" t="s">
        <v>1077</v>
      </c>
      <c r="G35" s="262" t="s">
        <v>1110</v>
      </c>
      <c r="H35" s="147" t="s">
        <v>1091</v>
      </c>
      <c r="I35" s="146" t="s">
        <v>1163</v>
      </c>
      <c r="J35" s="147" t="s">
        <v>1096</v>
      </c>
    </row>
    <row r="36" spans="1:10" ht="54.75" thickBot="1">
      <c r="A36" s="737"/>
      <c r="B36" s="148" t="s">
        <v>1164</v>
      </c>
      <c r="C36" s="269" t="s">
        <v>1165</v>
      </c>
      <c r="D36" s="149" t="s">
        <v>1075</v>
      </c>
      <c r="E36" s="150" t="s">
        <v>1109</v>
      </c>
      <c r="F36" s="150" t="s">
        <v>1077</v>
      </c>
      <c r="G36" s="263" t="s">
        <v>1158</v>
      </c>
      <c r="H36" s="151" t="s">
        <v>1091</v>
      </c>
      <c r="I36" s="152" t="s">
        <v>1166</v>
      </c>
      <c r="J36" s="151" t="s">
        <v>1101</v>
      </c>
    </row>
    <row r="37" spans="1:10" ht="27">
      <c r="A37" s="735" t="s">
        <v>1167</v>
      </c>
      <c r="B37" s="153" t="s">
        <v>1168</v>
      </c>
      <c r="C37" s="264" t="s">
        <v>1169</v>
      </c>
      <c r="D37" s="133" t="s">
        <v>1084</v>
      </c>
      <c r="E37" s="134" t="s">
        <v>1131</v>
      </c>
      <c r="F37" s="134" t="s">
        <v>1077</v>
      </c>
      <c r="G37" s="270" t="s">
        <v>1078</v>
      </c>
      <c r="H37" s="158" t="s">
        <v>1170</v>
      </c>
      <c r="I37" s="159" t="s">
        <v>1171</v>
      </c>
      <c r="J37" s="158" t="s">
        <v>1172</v>
      </c>
    </row>
    <row r="38" spans="1:10" ht="40.5">
      <c r="A38" s="736"/>
      <c r="B38" s="138" t="s">
        <v>1173</v>
      </c>
      <c r="C38" s="271" t="s">
        <v>1174</v>
      </c>
      <c r="D38" s="140" t="s">
        <v>1084</v>
      </c>
      <c r="E38" s="142" t="s">
        <v>1131</v>
      </c>
      <c r="F38" s="142" t="s">
        <v>1077</v>
      </c>
      <c r="G38" s="262" t="s">
        <v>1175</v>
      </c>
      <c r="H38" s="147" t="s">
        <v>1170</v>
      </c>
      <c r="I38" s="146" t="s">
        <v>1176</v>
      </c>
      <c r="J38" s="147" t="s">
        <v>1148</v>
      </c>
    </row>
    <row r="39" spans="1:10" ht="41.25" thickBot="1">
      <c r="A39" s="737"/>
      <c r="B39" s="148" t="s">
        <v>1177</v>
      </c>
      <c r="C39" s="157" t="s">
        <v>1178</v>
      </c>
      <c r="D39" s="149" t="s">
        <v>1084</v>
      </c>
      <c r="E39" s="160" t="s">
        <v>1179</v>
      </c>
      <c r="F39" s="150" t="s">
        <v>1077</v>
      </c>
      <c r="G39" s="150" t="s">
        <v>1078</v>
      </c>
      <c r="H39" s="151" t="s">
        <v>1170</v>
      </c>
      <c r="I39" s="152" t="s">
        <v>1088</v>
      </c>
      <c r="J39" s="151" t="s">
        <v>1106</v>
      </c>
    </row>
    <row r="40" spans="1:10"/>
    <row r="41" spans="1:10"/>
    <row r="42" spans="1:10"/>
    <row r="43" spans="1:10"/>
  </sheetData>
  <mergeCells count="16">
    <mergeCell ref="A37:A39"/>
    <mergeCell ref="H9:H10"/>
    <mergeCell ref="I9:J9"/>
    <mergeCell ref="A11:A27"/>
    <mergeCell ref="A28:A36"/>
    <mergeCell ref="A2:J2"/>
    <mergeCell ref="A3:J3"/>
    <mergeCell ref="A4:J4"/>
    <mergeCell ref="A9:A10"/>
    <mergeCell ref="B9:B10"/>
    <mergeCell ref="C9:C10"/>
    <mergeCell ref="D9:D10"/>
    <mergeCell ref="E9:E10"/>
    <mergeCell ref="F9:F10"/>
    <mergeCell ref="G9:G10"/>
    <mergeCell ref="A7:J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5" tint="-0.249977111117893"/>
  </sheetPr>
  <dimension ref="A1:IV112"/>
  <sheetViews>
    <sheetView showGridLines="0" zoomScale="55" zoomScaleNormal="55" workbookViewId="0">
      <pane ySplit="13" topLeftCell="A14" activePane="bottomLeft" state="frozen"/>
      <selection pane="bottomLeft" activeCell="A14" sqref="A14:AJ14"/>
    </sheetView>
  </sheetViews>
  <sheetFormatPr defaultColWidth="0" defaultRowHeight="16.5" zeroHeight="1"/>
  <cols>
    <col min="1" max="1" width="20.140625" style="161" customWidth="1"/>
    <col min="2" max="2" width="11.28515625" style="161" customWidth="1"/>
    <col min="3" max="3" width="18.5703125" style="162" customWidth="1"/>
    <col min="4" max="4" width="39.140625" style="161" customWidth="1"/>
    <col min="5" max="5" width="78.7109375" style="161" customWidth="1"/>
    <col min="6" max="6" width="50.28515625" style="162" customWidth="1"/>
    <col min="7" max="7" width="4.140625" style="163" customWidth="1"/>
    <col min="8" max="8" width="3.5703125" style="163" customWidth="1"/>
    <col min="9" max="12" width="3.28515625" style="163" customWidth="1"/>
    <col min="13" max="30" width="3.28515625" style="161" customWidth="1"/>
    <col min="31" max="33" width="5.5703125" style="161" customWidth="1"/>
    <col min="34" max="34" width="30.7109375" style="161" customWidth="1"/>
    <col min="35" max="35" width="55.7109375" style="164" customWidth="1"/>
    <col min="36" max="36" width="55.7109375" style="161" customWidth="1"/>
    <col min="37" max="37" width="16" style="161" customWidth="1"/>
    <col min="38" max="16384" width="0" style="161" hidden="1"/>
  </cols>
  <sheetData>
    <row r="1" spans="1:256"/>
    <row r="2" spans="1:256"/>
    <row r="3" spans="1:256"/>
    <row r="4" spans="1:256"/>
    <row r="5" spans="1:256" ht="50.25" customHeight="1">
      <c r="E5" s="717" t="s">
        <v>1180</v>
      </c>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165"/>
    </row>
    <row r="6" spans="1:256"/>
    <row r="7" spans="1:256"/>
    <row r="8" spans="1:256" ht="20.25" customHeight="1" thickBot="1"/>
    <row r="9" spans="1:256" ht="14.25" customHeight="1">
      <c r="A9" s="828" t="s">
        <v>1181</v>
      </c>
      <c r="B9" s="829"/>
      <c r="C9" s="829"/>
      <c r="D9" s="829"/>
      <c r="E9" s="829"/>
      <c r="F9" s="829"/>
      <c r="G9" s="829"/>
      <c r="H9" s="829"/>
      <c r="I9" s="829"/>
      <c r="J9" s="829"/>
      <c r="K9" s="829"/>
      <c r="L9" s="829"/>
      <c r="M9" s="829"/>
      <c r="N9" s="829"/>
      <c r="O9" s="829"/>
      <c r="P9" s="829"/>
      <c r="Q9" s="829"/>
      <c r="R9" s="829"/>
      <c r="S9" s="829"/>
      <c r="T9" s="829"/>
      <c r="U9" s="829"/>
      <c r="V9" s="829"/>
      <c r="W9" s="829"/>
      <c r="X9" s="829"/>
      <c r="Y9" s="829"/>
      <c r="Z9" s="829"/>
      <c r="AA9" s="829"/>
      <c r="AB9" s="829"/>
      <c r="AC9" s="829"/>
      <c r="AD9" s="829"/>
      <c r="AE9" s="829"/>
      <c r="AF9" s="829"/>
      <c r="AG9" s="829"/>
      <c r="AH9" s="829"/>
      <c r="AI9" s="830"/>
      <c r="AJ9" s="818" t="s">
        <v>1182</v>
      </c>
    </row>
    <row r="10" spans="1:256" ht="15" customHeight="1" thickBot="1">
      <c r="A10" s="831"/>
      <c r="B10" s="832"/>
      <c r="C10" s="832"/>
      <c r="D10" s="832"/>
      <c r="E10" s="832"/>
      <c r="F10" s="832"/>
      <c r="G10" s="832"/>
      <c r="H10" s="832"/>
      <c r="I10" s="832"/>
      <c r="J10" s="832"/>
      <c r="K10" s="832"/>
      <c r="L10" s="832"/>
      <c r="M10" s="832"/>
      <c r="N10" s="832"/>
      <c r="O10" s="832"/>
      <c r="P10" s="832"/>
      <c r="Q10" s="832"/>
      <c r="R10" s="832"/>
      <c r="S10" s="832"/>
      <c r="T10" s="832"/>
      <c r="U10" s="832"/>
      <c r="V10" s="832"/>
      <c r="W10" s="832"/>
      <c r="X10" s="832"/>
      <c r="Y10" s="832"/>
      <c r="Z10" s="832"/>
      <c r="AA10" s="832"/>
      <c r="AB10" s="832"/>
      <c r="AC10" s="832"/>
      <c r="AD10" s="832"/>
      <c r="AE10" s="832"/>
      <c r="AF10" s="832"/>
      <c r="AG10" s="832"/>
      <c r="AH10" s="832"/>
      <c r="AI10" s="833"/>
      <c r="AJ10" s="819"/>
    </row>
    <row r="11" spans="1:256" ht="18.75" thickBot="1">
      <c r="A11" s="820" t="s">
        <v>1183</v>
      </c>
      <c r="B11" s="884"/>
      <c r="C11" s="884"/>
      <c r="D11" s="884"/>
      <c r="E11" s="884"/>
      <c r="F11" s="885"/>
      <c r="G11" s="886" t="s">
        <v>1184</v>
      </c>
      <c r="H11" s="886"/>
      <c r="I11" s="886"/>
      <c r="J11" s="886"/>
      <c r="K11" s="886"/>
      <c r="L11" s="886"/>
      <c r="M11" s="886"/>
      <c r="N11" s="886"/>
      <c r="O11" s="886"/>
      <c r="P11" s="886"/>
      <c r="Q11" s="886"/>
      <c r="R11" s="886"/>
      <c r="S11" s="886"/>
      <c r="T11" s="886"/>
      <c r="U11" s="886"/>
      <c r="V11" s="886"/>
      <c r="W11" s="886"/>
      <c r="X11" s="886"/>
      <c r="Y11" s="886"/>
      <c r="Z11" s="886"/>
      <c r="AA11" s="887"/>
      <c r="AB11" s="820" t="s">
        <v>1185</v>
      </c>
      <c r="AC11" s="884"/>
      <c r="AD11" s="884"/>
      <c r="AE11" s="884"/>
      <c r="AF11" s="884"/>
      <c r="AG11" s="821"/>
      <c r="AH11" s="820" t="s">
        <v>1186</v>
      </c>
      <c r="AI11" s="821"/>
      <c r="AJ11" s="166" t="s">
        <v>1187</v>
      </c>
    </row>
    <row r="12" spans="1:256" ht="18" thickBot="1">
      <c r="A12" s="849" t="s">
        <v>1188</v>
      </c>
      <c r="B12" s="850"/>
      <c r="C12" s="850"/>
      <c r="D12" s="850"/>
      <c r="E12" s="850"/>
      <c r="F12" s="850"/>
      <c r="G12" s="851">
        <v>0.86</v>
      </c>
      <c r="H12" s="852"/>
      <c r="I12" s="852"/>
      <c r="J12" s="852"/>
      <c r="K12" s="852"/>
      <c r="L12" s="852"/>
      <c r="M12" s="852"/>
      <c r="N12" s="852"/>
      <c r="O12" s="852"/>
      <c r="P12" s="852"/>
      <c r="Q12" s="852"/>
      <c r="R12" s="852"/>
      <c r="S12" s="852"/>
      <c r="T12" s="852"/>
      <c r="U12" s="852"/>
      <c r="V12" s="852"/>
      <c r="W12" s="852"/>
      <c r="X12" s="852"/>
      <c r="Y12" s="852"/>
      <c r="Z12" s="852"/>
      <c r="AA12" s="853"/>
      <c r="AB12" s="822" t="s">
        <v>1189</v>
      </c>
      <c r="AC12" s="854"/>
      <c r="AD12" s="854"/>
      <c r="AE12" s="854"/>
      <c r="AF12" s="854"/>
      <c r="AG12" s="823"/>
      <c r="AH12" s="822" t="s">
        <v>1190</v>
      </c>
      <c r="AI12" s="823"/>
      <c r="AJ12" s="167" t="s">
        <v>1191</v>
      </c>
    </row>
    <row r="13" spans="1:256">
      <c r="A13" s="855" t="s">
        <v>1192</v>
      </c>
      <c r="B13" s="856"/>
      <c r="C13" s="857"/>
      <c r="D13" s="857"/>
      <c r="E13" s="857"/>
      <c r="F13" s="857"/>
      <c r="G13" s="857"/>
      <c r="H13" s="857"/>
      <c r="I13" s="857"/>
      <c r="J13" s="857"/>
      <c r="K13" s="857"/>
      <c r="L13" s="857"/>
      <c r="M13" s="857"/>
      <c r="N13" s="857"/>
      <c r="O13" s="857"/>
      <c r="P13" s="857"/>
      <c r="Q13" s="857"/>
      <c r="R13" s="857"/>
      <c r="S13" s="857"/>
      <c r="T13" s="857"/>
      <c r="U13" s="857"/>
      <c r="V13" s="857"/>
      <c r="W13" s="857"/>
      <c r="X13" s="857"/>
      <c r="Y13" s="857"/>
      <c r="Z13" s="857"/>
      <c r="AA13" s="857"/>
      <c r="AB13" s="857"/>
      <c r="AC13" s="857"/>
      <c r="AD13" s="857"/>
      <c r="AE13" s="857"/>
      <c r="AF13" s="857"/>
      <c r="AG13" s="857"/>
      <c r="AH13" s="857"/>
      <c r="AI13" s="857"/>
      <c r="AJ13" s="858"/>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c r="DJ13" s="163"/>
      <c r="DK13" s="163"/>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c r="EX13" s="163"/>
      <c r="EY13" s="163"/>
      <c r="EZ13" s="163"/>
      <c r="FA13" s="163"/>
      <c r="FB13" s="163"/>
      <c r="FC13" s="163"/>
      <c r="FD13" s="163"/>
      <c r="FE13" s="163"/>
      <c r="FF13" s="163"/>
      <c r="FG13" s="163"/>
      <c r="FH13" s="163"/>
      <c r="FI13" s="163"/>
      <c r="FJ13" s="163"/>
      <c r="FK13" s="163"/>
      <c r="FL13" s="163"/>
      <c r="FM13" s="163"/>
      <c r="FN13" s="163"/>
      <c r="FO13" s="163"/>
      <c r="FP13" s="163"/>
      <c r="FQ13" s="163"/>
      <c r="FR13" s="163"/>
      <c r="FS13" s="163"/>
      <c r="FT13" s="163"/>
      <c r="FU13" s="163"/>
      <c r="FV13" s="163"/>
      <c r="FW13" s="163"/>
      <c r="FX13" s="163"/>
      <c r="FY13" s="163"/>
      <c r="FZ13" s="163"/>
      <c r="GA13" s="163"/>
      <c r="GB13" s="163"/>
      <c r="GC13" s="163"/>
      <c r="GD13" s="163"/>
      <c r="GE13" s="163"/>
      <c r="GF13" s="163"/>
      <c r="GG13" s="163"/>
      <c r="GH13" s="163"/>
      <c r="GI13" s="163"/>
      <c r="GJ13" s="163"/>
      <c r="GK13" s="163"/>
      <c r="GL13" s="163"/>
      <c r="GM13" s="163"/>
      <c r="GN13" s="163"/>
      <c r="GO13" s="163"/>
      <c r="GP13" s="163"/>
      <c r="GQ13" s="163"/>
      <c r="GR13" s="163"/>
      <c r="GS13" s="163"/>
      <c r="GT13" s="163"/>
      <c r="GU13" s="163"/>
      <c r="GV13" s="163"/>
      <c r="GW13" s="163"/>
      <c r="GX13" s="163"/>
      <c r="GY13" s="163"/>
      <c r="GZ13" s="163"/>
      <c r="HA13" s="163"/>
      <c r="HB13" s="163"/>
      <c r="HC13" s="163"/>
      <c r="HD13" s="163"/>
      <c r="HE13" s="163"/>
      <c r="HF13" s="163"/>
      <c r="HG13" s="163"/>
      <c r="HH13" s="163"/>
      <c r="HI13" s="163"/>
      <c r="HJ13" s="163"/>
      <c r="HK13" s="163"/>
      <c r="HL13" s="163"/>
      <c r="HM13" s="163"/>
      <c r="HN13" s="163"/>
      <c r="HO13" s="163"/>
      <c r="HP13" s="163"/>
      <c r="HQ13" s="163"/>
      <c r="HR13" s="163"/>
      <c r="HS13" s="163"/>
      <c r="HT13" s="163"/>
      <c r="HU13" s="163"/>
      <c r="HV13" s="163"/>
      <c r="HW13" s="163"/>
      <c r="HX13" s="163"/>
      <c r="HY13" s="163"/>
      <c r="HZ13" s="163"/>
      <c r="IA13" s="163"/>
      <c r="IB13" s="163"/>
      <c r="IC13" s="163"/>
      <c r="ID13" s="163"/>
      <c r="IE13" s="163"/>
      <c r="IF13" s="163"/>
      <c r="IG13" s="163"/>
      <c r="IH13" s="163"/>
      <c r="II13" s="163"/>
      <c r="IJ13" s="163"/>
      <c r="IK13" s="163"/>
      <c r="IL13" s="163"/>
      <c r="IM13" s="163"/>
      <c r="IN13" s="163"/>
      <c r="IO13" s="163"/>
      <c r="IP13" s="163"/>
      <c r="IQ13" s="163"/>
      <c r="IR13" s="163"/>
      <c r="IS13" s="163"/>
      <c r="IT13" s="163"/>
      <c r="IU13" s="163"/>
      <c r="IV13" s="163"/>
    </row>
    <row r="14" spans="1:256" ht="17.25">
      <c r="A14" s="824" t="s">
        <v>1193</v>
      </c>
      <c r="B14" s="825"/>
      <c r="C14" s="826"/>
      <c r="D14" s="826"/>
      <c r="E14" s="826"/>
      <c r="F14" s="826"/>
      <c r="G14" s="826"/>
      <c r="H14" s="826"/>
      <c r="I14" s="826"/>
      <c r="J14" s="826"/>
      <c r="K14" s="826"/>
      <c r="L14" s="826"/>
      <c r="M14" s="826"/>
      <c r="N14" s="826"/>
      <c r="O14" s="826"/>
      <c r="P14" s="826"/>
      <c r="Q14" s="826"/>
      <c r="R14" s="826"/>
      <c r="S14" s="826"/>
      <c r="T14" s="826"/>
      <c r="U14" s="826"/>
      <c r="V14" s="826"/>
      <c r="W14" s="826"/>
      <c r="X14" s="826"/>
      <c r="Y14" s="826"/>
      <c r="Z14" s="826"/>
      <c r="AA14" s="826"/>
      <c r="AB14" s="826"/>
      <c r="AC14" s="826"/>
      <c r="AD14" s="826"/>
      <c r="AE14" s="826"/>
      <c r="AF14" s="826"/>
      <c r="AG14" s="826"/>
      <c r="AH14" s="826"/>
      <c r="AI14" s="826"/>
      <c r="AJ14" s="827"/>
    </row>
    <row r="15" spans="1:256" ht="17.25">
      <c r="A15" s="824" t="s">
        <v>1194</v>
      </c>
      <c r="B15" s="825"/>
      <c r="C15" s="826"/>
      <c r="D15" s="826"/>
      <c r="E15" s="826"/>
      <c r="F15" s="826"/>
      <c r="G15" s="826"/>
      <c r="H15" s="826"/>
      <c r="I15" s="826"/>
      <c r="J15" s="826"/>
      <c r="K15" s="826"/>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826"/>
      <c r="AJ15" s="827"/>
    </row>
    <row r="16" spans="1:256" ht="17.25">
      <c r="A16" s="859" t="s">
        <v>1195</v>
      </c>
      <c r="B16" s="860"/>
      <c r="C16" s="861"/>
      <c r="D16" s="861"/>
      <c r="E16" s="861"/>
      <c r="F16" s="861" t="s">
        <v>1196</v>
      </c>
      <c r="G16" s="861"/>
      <c r="H16" s="861"/>
      <c r="I16" s="861"/>
      <c r="J16" s="861"/>
      <c r="K16" s="861"/>
      <c r="L16" s="861"/>
      <c r="M16" s="861"/>
      <c r="N16" s="861"/>
      <c r="O16" s="861"/>
      <c r="P16" s="861"/>
      <c r="Q16" s="861"/>
      <c r="R16" s="861"/>
      <c r="S16" s="861"/>
      <c r="T16" s="861"/>
      <c r="U16" s="861"/>
      <c r="V16" s="861"/>
      <c r="W16" s="861"/>
      <c r="X16" s="861"/>
      <c r="Y16" s="861"/>
      <c r="Z16" s="861"/>
      <c r="AA16" s="861"/>
      <c r="AB16" s="861"/>
      <c r="AC16" s="861"/>
      <c r="AD16" s="861"/>
      <c r="AE16" s="861"/>
      <c r="AF16" s="861"/>
      <c r="AG16" s="861"/>
      <c r="AH16" s="861"/>
      <c r="AI16" s="861"/>
      <c r="AJ16" s="862"/>
    </row>
    <row r="17" spans="1:256" ht="17.25" thickBot="1">
      <c r="A17" s="863" t="s">
        <v>1197</v>
      </c>
      <c r="B17" s="863"/>
      <c r="C17" s="863"/>
      <c r="D17" s="863"/>
      <c r="E17" s="863"/>
      <c r="F17" s="863"/>
      <c r="G17" s="863"/>
      <c r="H17" s="863"/>
      <c r="I17" s="863"/>
      <c r="J17" s="863"/>
      <c r="K17" s="863"/>
      <c r="L17" s="863"/>
      <c r="M17" s="863"/>
      <c r="N17" s="863"/>
      <c r="O17" s="863"/>
      <c r="P17" s="863"/>
      <c r="Q17" s="863"/>
      <c r="R17" s="863"/>
      <c r="S17" s="863"/>
      <c r="T17" s="863"/>
      <c r="U17" s="863"/>
      <c r="V17" s="863"/>
      <c r="W17" s="863"/>
      <c r="X17" s="863"/>
      <c r="Y17" s="863"/>
      <c r="Z17" s="863"/>
      <c r="AA17" s="863"/>
      <c r="AB17" s="863"/>
      <c r="AC17" s="863"/>
      <c r="AD17" s="863"/>
      <c r="AE17" s="863"/>
      <c r="AF17" s="863"/>
      <c r="AG17" s="863"/>
      <c r="AH17" s="863"/>
      <c r="AI17" s="863"/>
      <c r="AJ17" s="863"/>
    </row>
    <row r="18" spans="1:256" ht="15" customHeight="1">
      <c r="A18" s="834" t="s">
        <v>1198</v>
      </c>
      <c r="B18" s="837" t="s">
        <v>1199</v>
      </c>
      <c r="C18" s="840" t="s">
        <v>1200</v>
      </c>
      <c r="D18" s="843" t="s">
        <v>1201</v>
      </c>
      <c r="E18" s="846" t="s">
        <v>1202</v>
      </c>
      <c r="F18" s="864" t="s">
        <v>1203</v>
      </c>
      <c r="G18" s="867" t="s">
        <v>1204</v>
      </c>
      <c r="H18" s="868"/>
      <c r="I18" s="868"/>
      <c r="J18" s="868"/>
      <c r="K18" s="868"/>
      <c r="L18" s="868"/>
      <c r="M18" s="868" t="s">
        <v>1205</v>
      </c>
      <c r="N18" s="868"/>
      <c r="O18" s="868"/>
      <c r="P18" s="868"/>
      <c r="Q18" s="868"/>
      <c r="R18" s="868"/>
      <c r="S18" s="868" t="s">
        <v>1206</v>
      </c>
      <c r="T18" s="868"/>
      <c r="U18" s="868"/>
      <c r="V18" s="868"/>
      <c r="W18" s="868"/>
      <c r="X18" s="868"/>
      <c r="Y18" s="868" t="s">
        <v>1207</v>
      </c>
      <c r="Z18" s="868"/>
      <c r="AA18" s="868"/>
      <c r="AB18" s="868"/>
      <c r="AC18" s="868"/>
      <c r="AD18" s="870"/>
      <c r="AE18" s="871" t="s">
        <v>1208</v>
      </c>
      <c r="AF18" s="872"/>
      <c r="AG18" s="872"/>
      <c r="AH18" s="873"/>
      <c r="AI18" s="877" t="s">
        <v>1209</v>
      </c>
      <c r="AJ18" s="880" t="s">
        <v>1210</v>
      </c>
    </row>
    <row r="19" spans="1:256" ht="15" customHeight="1" thickBot="1">
      <c r="A19" s="835"/>
      <c r="B19" s="838"/>
      <c r="C19" s="841"/>
      <c r="D19" s="844"/>
      <c r="E19" s="847"/>
      <c r="F19" s="865"/>
      <c r="G19" s="883" t="s">
        <v>1211</v>
      </c>
      <c r="H19" s="869"/>
      <c r="I19" s="869" t="s">
        <v>1212</v>
      </c>
      <c r="J19" s="869"/>
      <c r="K19" s="869" t="s">
        <v>1213</v>
      </c>
      <c r="L19" s="869"/>
      <c r="M19" s="869" t="s">
        <v>1214</v>
      </c>
      <c r="N19" s="869"/>
      <c r="O19" s="869" t="s">
        <v>1215</v>
      </c>
      <c r="P19" s="869"/>
      <c r="Q19" s="869" t="s">
        <v>1216</v>
      </c>
      <c r="R19" s="869"/>
      <c r="S19" s="869" t="s">
        <v>1217</v>
      </c>
      <c r="T19" s="869"/>
      <c r="U19" s="869" t="s">
        <v>1218</v>
      </c>
      <c r="V19" s="869"/>
      <c r="W19" s="869" t="s">
        <v>1219</v>
      </c>
      <c r="X19" s="869"/>
      <c r="Y19" s="869" t="s">
        <v>1220</v>
      </c>
      <c r="Z19" s="869"/>
      <c r="AA19" s="869" t="s">
        <v>1221</v>
      </c>
      <c r="AB19" s="869"/>
      <c r="AC19" s="869" t="s">
        <v>1222</v>
      </c>
      <c r="AD19" s="888"/>
      <c r="AE19" s="874"/>
      <c r="AF19" s="875"/>
      <c r="AG19" s="875"/>
      <c r="AH19" s="876"/>
      <c r="AI19" s="878"/>
      <c r="AJ19" s="881"/>
    </row>
    <row r="20" spans="1:256" ht="15.75" customHeight="1" thickBot="1">
      <c r="A20" s="836"/>
      <c r="B20" s="839"/>
      <c r="C20" s="842"/>
      <c r="D20" s="845"/>
      <c r="E20" s="848"/>
      <c r="F20" s="866"/>
      <c r="G20" s="168" t="s">
        <v>1223</v>
      </c>
      <c r="H20" s="169" t="s">
        <v>1224</v>
      </c>
      <c r="I20" s="169" t="s">
        <v>1223</v>
      </c>
      <c r="J20" s="169" t="s">
        <v>1224</v>
      </c>
      <c r="K20" s="169" t="s">
        <v>1223</v>
      </c>
      <c r="L20" s="169" t="s">
        <v>1224</v>
      </c>
      <c r="M20" s="169" t="s">
        <v>1223</v>
      </c>
      <c r="N20" s="169" t="s">
        <v>1224</v>
      </c>
      <c r="O20" s="169" t="s">
        <v>1223</v>
      </c>
      <c r="P20" s="169" t="s">
        <v>1224</v>
      </c>
      <c r="Q20" s="169" t="s">
        <v>1223</v>
      </c>
      <c r="R20" s="169" t="s">
        <v>1224</v>
      </c>
      <c r="S20" s="169" t="s">
        <v>1223</v>
      </c>
      <c r="T20" s="169" t="s">
        <v>1224</v>
      </c>
      <c r="U20" s="169" t="s">
        <v>1223</v>
      </c>
      <c r="V20" s="169" t="s">
        <v>1224</v>
      </c>
      <c r="W20" s="169" t="s">
        <v>1223</v>
      </c>
      <c r="X20" s="169" t="s">
        <v>1224</v>
      </c>
      <c r="Y20" s="169" t="s">
        <v>1223</v>
      </c>
      <c r="Z20" s="169" t="s">
        <v>1224</v>
      </c>
      <c r="AA20" s="169" t="s">
        <v>1223</v>
      </c>
      <c r="AB20" s="169" t="s">
        <v>1224</v>
      </c>
      <c r="AC20" s="169" t="s">
        <v>1223</v>
      </c>
      <c r="AD20" s="170" t="s">
        <v>1224</v>
      </c>
      <c r="AE20" s="171" t="s">
        <v>1223</v>
      </c>
      <c r="AF20" s="172" t="s">
        <v>1224</v>
      </c>
      <c r="AG20" s="173" t="s">
        <v>1225</v>
      </c>
      <c r="AH20" s="174" t="s">
        <v>1226</v>
      </c>
      <c r="AI20" s="879"/>
      <c r="AJ20" s="882"/>
    </row>
    <row r="21" spans="1:256" ht="33">
      <c r="A21" s="804" t="s">
        <v>1227</v>
      </c>
      <c r="B21" s="807">
        <v>2</v>
      </c>
      <c r="C21" s="810" t="s">
        <v>1228</v>
      </c>
      <c r="D21" s="802" t="s">
        <v>1229</v>
      </c>
      <c r="E21" s="175" t="s">
        <v>1230</v>
      </c>
      <c r="F21" s="176" t="s">
        <v>1231</v>
      </c>
      <c r="G21" s="177"/>
      <c r="H21" s="178"/>
      <c r="I21" s="178"/>
      <c r="J21" s="178"/>
      <c r="K21" s="178" t="s">
        <v>1223</v>
      </c>
      <c r="L21" s="178"/>
      <c r="M21" s="178" t="s">
        <v>1223</v>
      </c>
      <c r="N21" s="178"/>
      <c r="O21" s="178" t="s">
        <v>1223</v>
      </c>
      <c r="P21" s="178"/>
      <c r="Q21" s="178"/>
      <c r="R21" s="178"/>
      <c r="S21" s="178"/>
      <c r="T21" s="178"/>
      <c r="U21" s="178"/>
      <c r="V21" s="178"/>
      <c r="W21" s="178"/>
      <c r="X21" s="178"/>
      <c r="Y21" s="178"/>
      <c r="Z21" s="178"/>
      <c r="AA21" s="178"/>
      <c r="AB21" s="178"/>
      <c r="AC21" s="178"/>
      <c r="AD21" s="179"/>
      <c r="AE21" s="180">
        <f t="shared" ref="AE21:AE84" si="0">COUNTIF(G21:AD21,"P")</f>
        <v>3</v>
      </c>
      <c r="AF21" s="181">
        <f t="shared" ref="AF21:AF84" si="1">COUNTIF(G21:AD21,"E")</f>
        <v>0</v>
      </c>
      <c r="AG21" s="182">
        <f t="shared" ref="AG21:AG84" si="2">COUNTIF(G21:AD21,"R")</f>
        <v>0</v>
      </c>
      <c r="AH21" s="183">
        <f t="shared" ref="AH21:AH84" si="3">AF21/AE21</f>
        <v>0</v>
      </c>
      <c r="AI21" s="184" t="s">
        <v>1232</v>
      </c>
      <c r="AJ21" s="185"/>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c r="IT21" s="162"/>
      <c r="IU21" s="162"/>
      <c r="IV21" s="162"/>
    </row>
    <row r="22" spans="1:256">
      <c r="A22" s="805"/>
      <c r="B22" s="808"/>
      <c r="C22" s="789"/>
      <c r="D22" s="788"/>
      <c r="E22" s="186" t="s">
        <v>1233</v>
      </c>
      <c r="F22" s="187" t="s">
        <v>1234</v>
      </c>
      <c r="G22" s="188"/>
      <c r="H22" s="189"/>
      <c r="I22" s="189"/>
      <c r="J22" s="189"/>
      <c r="K22" s="189" t="s">
        <v>1223</v>
      </c>
      <c r="L22" s="189"/>
      <c r="M22" s="189" t="s">
        <v>1223</v>
      </c>
      <c r="N22" s="189"/>
      <c r="O22" s="189" t="s">
        <v>1223</v>
      </c>
      <c r="P22" s="189"/>
      <c r="Q22" s="189"/>
      <c r="R22" s="189"/>
      <c r="S22" s="189"/>
      <c r="T22" s="189"/>
      <c r="U22" s="189"/>
      <c r="V22" s="189"/>
      <c r="W22" s="189"/>
      <c r="X22" s="189"/>
      <c r="Y22" s="189"/>
      <c r="Z22" s="189"/>
      <c r="AA22" s="189"/>
      <c r="AB22" s="189"/>
      <c r="AC22" s="189"/>
      <c r="AD22" s="190"/>
      <c r="AE22" s="191">
        <f t="shared" si="0"/>
        <v>3</v>
      </c>
      <c r="AF22" s="192">
        <f t="shared" si="1"/>
        <v>0</v>
      </c>
      <c r="AG22" s="193">
        <f t="shared" si="2"/>
        <v>0</v>
      </c>
      <c r="AH22" s="194">
        <f t="shared" si="3"/>
        <v>0</v>
      </c>
      <c r="AI22" s="195" t="s">
        <v>1235</v>
      </c>
      <c r="AJ22" s="196"/>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c r="IT22" s="162"/>
      <c r="IU22" s="162"/>
      <c r="IV22" s="162"/>
    </row>
    <row r="23" spans="1:256" ht="33">
      <c r="A23" s="805"/>
      <c r="B23" s="808"/>
      <c r="C23" s="789"/>
      <c r="D23" s="788"/>
      <c r="E23" s="186" t="s">
        <v>1236</v>
      </c>
      <c r="F23" s="187" t="s">
        <v>1234</v>
      </c>
      <c r="G23" s="188" t="s">
        <v>1223</v>
      </c>
      <c r="H23" s="189" t="s">
        <v>1224</v>
      </c>
      <c r="I23" s="189" t="s">
        <v>1223</v>
      </c>
      <c r="J23" s="189"/>
      <c r="K23" s="189"/>
      <c r="L23" s="189"/>
      <c r="M23" s="189"/>
      <c r="N23" s="189"/>
      <c r="O23" s="189" t="s">
        <v>1223</v>
      </c>
      <c r="P23" s="189"/>
      <c r="Q23" s="189"/>
      <c r="R23" s="189"/>
      <c r="S23" s="189"/>
      <c r="T23" s="189"/>
      <c r="U23" s="189" t="s">
        <v>1223</v>
      </c>
      <c r="V23" s="189"/>
      <c r="W23" s="189"/>
      <c r="X23" s="189"/>
      <c r="Y23" s="189"/>
      <c r="Z23" s="189"/>
      <c r="AA23" s="189" t="s">
        <v>1223</v>
      </c>
      <c r="AB23" s="189"/>
      <c r="AC23" s="189"/>
      <c r="AD23" s="190"/>
      <c r="AE23" s="191">
        <f t="shared" si="0"/>
        <v>5</v>
      </c>
      <c r="AF23" s="192">
        <f t="shared" si="1"/>
        <v>1</v>
      </c>
      <c r="AG23" s="193">
        <f t="shared" si="2"/>
        <v>0</v>
      </c>
      <c r="AH23" s="194">
        <f t="shared" si="3"/>
        <v>0.2</v>
      </c>
      <c r="AI23" s="195" t="s">
        <v>1237</v>
      </c>
      <c r="AJ23" s="196"/>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162"/>
      <c r="CO23" s="162"/>
      <c r="CP23" s="162"/>
      <c r="CQ23" s="162"/>
      <c r="CR23" s="162"/>
      <c r="CS23" s="162"/>
      <c r="CT23" s="162"/>
      <c r="CU23" s="162"/>
      <c r="CV23" s="162"/>
      <c r="CW23" s="162"/>
      <c r="CX23" s="162"/>
      <c r="CY23" s="162"/>
      <c r="CZ23" s="162"/>
      <c r="DA23" s="162"/>
      <c r="DB23" s="162"/>
      <c r="DC23" s="162"/>
      <c r="DD23" s="162"/>
      <c r="DE23" s="162"/>
      <c r="DF23" s="162"/>
      <c r="DG23" s="162"/>
      <c r="DH23" s="162"/>
      <c r="DI23" s="162"/>
      <c r="DJ23" s="162"/>
      <c r="DK23" s="162"/>
      <c r="DL23" s="162"/>
      <c r="DM23" s="162"/>
      <c r="DN23" s="162"/>
      <c r="DO23" s="162"/>
      <c r="DP23" s="162"/>
      <c r="DQ23" s="162"/>
      <c r="DR23" s="162"/>
      <c r="DS23" s="162"/>
      <c r="DT23" s="162"/>
      <c r="DU23" s="162"/>
      <c r="DV23" s="162"/>
      <c r="DW23" s="162"/>
      <c r="DX23" s="162"/>
      <c r="DY23" s="162"/>
      <c r="DZ23" s="162"/>
      <c r="EA23" s="162"/>
      <c r="EB23" s="162"/>
      <c r="EC23" s="162"/>
      <c r="ED23" s="162"/>
      <c r="EE23" s="162"/>
      <c r="EF23" s="162"/>
      <c r="EG23" s="162"/>
      <c r="EH23" s="162"/>
      <c r="EI23" s="162"/>
      <c r="EJ23" s="162"/>
      <c r="EK23" s="162"/>
      <c r="EL23" s="162"/>
      <c r="EM23" s="162"/>
      <c r="EN23" s="162"/>
      <c r="EO23" s="162"/>
      <c r="EP23" s="162"/>
      <c r="EQ23" s="162"/>
      <c r="ER23" s="162"/>
      <c r="ES23" s="162"/>
      <c r="ET23" s="162"/>
      <c r="EU23" s="162"/>
      <c r="EV23" s="162"/>
      <c r="EW23" s="162"/>
      <c r="EX23" s="162"/>
      <c r="EY23" s="162"/>
      <c r="EZ23" s="162"/>
      <c r="FA23" s="162"/>
      <c r="FB23" s="162"/>
      <c r="FC23" s="162"/>
      <c r="FD23" s="162"/>
      <c r="FE23" s="162"/>
      <c r="FF23" s="162"/>
      <c r="FG23" s="162"/>
      <c r="FH23" s="162"/>
      <c r="FI23" s="162"/>
      <c r="FJ23" s="162"/>
      <c r="FK23" s="162"/>
      <c r="FL23" s="162"/>
      <c r="FM23" s="162"/>
      <c r="FN23" s="162"/>
      <c r="FO23" s="162"/>
      <c r="FP23" s="162"/>
      <c r="FQ23" s="162"/>
      <c r="FR23" s="162"/>
      <c r="FS23" s="162"/>
      <c r="FT23" s="162"/>
      <c r="FU23" s="162"/>
      <c r="FV23" s="162"/>
      <c r="FW23" s="162"/>
      <c r="FX23" s="162"/>
      <c r="FY23" s="162"/>
      <c r="FZ23" s="162"/>
      <c r="GA23" s="162"/>
      <c r="GB23" s="162"/>
      <c r="GC23" s="162"/>
      <c r="GD23" s="162"/>
      <c r="GE23" s="162"/>
      <c r="GF23" s="162"/>
      <c r="GG23" s="162"/>
      <c r="GH23" s="162"/>
      <c r="GI23" s="162"/>
      <c r="GJ23" s="162"/>
      <c r="GK23" s="162"/>
      <c r="GL23" s="162"/>
      <c r="GM23" s="162"/>
      <c r="GN23" s="162"/>
      <c r="GO23" s="162"/>
      <c r="GP23" s="162"/>
      <c r="GQ23" s="162"/>
      <c r="GR23" s="162"/>
      <c r="GS23" s="162"/>
      <c r="GT23" s="162"/>
      <c r="GU23" s="162"/>
      <c r="GV23" s="162"/>
      <c r="GW23" s="162"/>
      <c r="GX23" s="162"/>
      <c r="GY23" s="162"/>
      <c r="GZ23" s="162"/>
      <c r="HA23" s="162"/>
      <c r="HB23" s="162"/>
      <c r="HC23" s="162"/>
      <c r="HD23" s="162"/>
      <c r="HE23" s="162"/>
      <c r="HF23" s="162"/>
      <c r="HG23" s="162"/>
      <c r="HH23" s="162"/>
      <c r="HI23" s="162"/>
      <c r="HJ23" s="162"/>
      <c r="HK23" s="162"/>
      <c r="HL23" s="162"/>
      <c r="HM23" s="162"/>
      <c r="HN23" s="162"/>
      <c r="HO23" s="162"/>
      <c r="HP23" s="162"/>
      <c r="HQ23" s="162"/>
      <c r="HR23" s="162"/>
      <c r="HS23" s="162"/>
      <c r="HT23" s="162"/>
      <c r="HU23" s="162"/>
      <c r="HV23" s="162"/>
      <c r="HW23" s="162"/>
      <c r="HX23" s="162"/>
      <c r="HY23" s="162"/>
      <c r="HZ23" s="162"/>
      <c r="IA23" s="162"/>
      <c r="IB23" s="162"/>
      <c r="IC23" s="162"/>
      <c r="ID23" s="162"/>
      <c r="IE23" s="162"/>
      <c r="IF23" s="162"/>
      <c r="IG23" s="162"/>
      <c r="IH23" s="162"/>
      <c r="II23" s="162"/>
      <c r="IJ23" s="162"/>
      <c r="IK23" s="162"/>
      <c r="IL23" s="162"/>
      <c r="IM23" s="162"/>
      <c r="IN23" s="162"/>
      <c r="IO23" s="162"/>
      <c r="IP23" s="162"/>
      <c r="IQ23" s="162"/>
      <c r="IR23" s="162"/>
      <c r="IS23" s="162"/>
      <c r="IT23" s="162"/>
      <c r="IU23" s="162"/>
      <c r="IV23" s="162"/>
    </row>
    <row r="24" spans="1:256" ht="49.5">
      <c r="A24" s="805"/>
      <c r="B24" s="808"/>
      <c r="C24" s="789"/>
      <c r="D24" s="788"/>
      <c r="E24" s="186" t="s">
        <v>1238</v>
      </c>
      <c r="F24" s="187" t="s">
        <v>1239</v>
      </c>
      <c r="G24" s="188"/>
      <c r="H24" s="189"/>
      <c r="I24" s="189" t="s">
        <v>1223</v>
      </c>
      <c r="J24" s="189"/>
      <c r="K24" s="189"/>
      <c r="L24" s="189"/>
      <c r="M24" s="189"/>
      <c r="N24" s="189"/>
      <c r="O24" s="189"/>
      <c r="P24" s="189"/>
      <c r="Q24" s="189"/>
      <c r="R24" s="189"/>
      <c r="S24" s="189"/>
      <c r="T24" s="189"/>
      <c r="U24" s="189"/>
      <c r="V24" s="189"/>
      <c r="W24" s="189"/>
      <c r="X24" s="189"/>
      <c r="Y24" s="189"/>
      <c r="Z24" s="189"/>
      <c r="AA24" s="189"/>
      <c r="AB24" s="189"/>
      <c r="AC24" s="189"/>
      <c r="AD24" s="190"/>
      <c r="AE24" s="191">
        <f t="shared" si="0"/>
        <v>1</v>
      </c>
      <c r="AF24" s="192">
        <f t="shared" si="1"/>
        <v>0</v>
      </c>
      <c r="AG24" s="193">
        <f t="shared" si="2"/>
        <v>0</v>
      </c>
      <c r="AH24" s="194">
        <f t="shared" si="3"/>
        <v>0</v>
      </c>
      <c r="AI24" s="195"/>
      <c r="AJ24" s="196"/>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162"/>
      <c r="EI24" s="162"/>
      <c r="EJ24" s="162"/>
      <c r="EK24" s="162"/>
      <c r="EL24" s="162"/>
      <c r="EM24" s="162"/>
      <c r="EN24" s="162"/>
      <c r="EO24" s="162"/>
      <c r="EP24" s="162"/>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c r="FR24" s="162"/>
      <c r="FS24" s="162"/>
      <c r="FT24" s="162"/>
      <c r="FU24" s="162"/>
      <c r="FV24" s="162"/>
      <c r="FW24" s="162"/>
      <c r="FX24" s="162"/>
      <c r="FY24" s="162"/>
      <c r="FZ24" s="162"/>
      <c r="GA24" s="162"/>
      <c r="GB24" s="162"/>
      <c r="GC24" s="162"/>
      <c r="GD24" s="162"/>
      <c r="GE24" s="162"/>
      <c r="GF24" s="162"/>
      <c r="GG24" s="162"/>
      <c r="GH24" s="162"/>
      <c r="GI24" s="162"/>
      <c r="GJ24" s="162"/>
      <c r="GK24" s="162"/>
      <c r="GL24" s="162"/>
      <c r="GM24" s="162"/>
      <c r="GN24" s="162"/>
      <c r="GO24" s="162"/>
      <c r="GP24" s="162"/>
      <c r="GQ24" s="162"/>
      <c r="GR24" s="162"/>
      <c r="GS24" s="162"/>
      <c r="GT24" s="162"/>
      <c r="GU24" s="162"/>
      <c r="GV24" s="162"/>
      <c r="GW24" s="162"/>
      <c r="GX24" s="162"/>
      <c r="GY24" s="162"/>
      <c r="GZ24" s="162"/>
      <c r="HA24" s="162"/>
      <c r="HB24" s="162"/>
      <c r="HC24" s="162"/>
      <c r="HD24" s="162"/>
      <c r="HE24" s="162"/>
      <c r="HF24" s="162"/>
      <c r="HG24" s="162"/>
      <c r="HH24" s="162"/>
      <c r="HI24" s="162"/>
      <c r="HJ24" s="162"/>
      <c r="HK24" s="162"/>
      <c r="HL24" s="162"/>
      <c r="HM24" s="162"/>
      <c r="HN24" s="162"/>
      <c r="HO24" s="162"/>
      <c r="HP24" s="162"/>
      <c r="HQ24" s="162"/>
      <c r="HR24" s="162"/>
      <c r="HS24" s="162"/>
      <c r="HT24" s="162"/>
      <c r="HU24" s="162"/>
      <c r="HV24" s="162"/>
      <c r="HW24" s="162"/>
      <c r="HX24" s="162"/>
      <c r="HY24" s="162"/>
      <c r="HZ24" s="162"/>
      <c r="IA24" s="162"/>
      <c r="IB24" s="162"/>
      <c r="IC24" s="162"/>
      <c r="ID24" s="162"/>
      <c r="IE24" s="162"/>
      <c r="IF24" s="162"/>
      <c r="IG24" s="162"/>
      <c r="IH24" s="162"/>
      <c r="II24" s="162"/>
      <c r="IJ24" s="162"/>
      <c r="IK24" s="162"/>
      <c r="IL24" s="162"/>
      <c r="IM24" s="162"/>
      <c r="IN24" s="162"/>
      <c r="IO24" s="162"/>
      <c r="IP24" s="162"/>
      <c r="IQ24" s="162"/>
      <c r="IR24" s="162"/>
      <c r="IS24" s="162"/>
      <c r="IT24" s="162"/>
      <c r="IU24" s="162"/>
      <c r="IV24" s="162"/>
    </row>
    <row r="25" spans="1:256" ht="49.5">
      <c r="A25" s="805"/>
      <c r="B25" s="808"/>
      <c r="C25" s="789"/>
      <c r="D25" s="788"/>
      <c r="E25" s="186" t="s">
        <v>1240</v>
      </c>
      <c r="F25" s="187" t="s">
        <v>1241</v>
      </c>
      <c r="G25" s="188"/>
      <c r="H25" s="189"/>
      <c r="I25" s="189"/>
      <c r="J25" s="189"/>
      <c r="K25" s="189"/>
      <c r="L25" s="189"/>
      <c r="M25" s="189"/>
      <c r="N25" s="189"/>
      <c r="O25" s="189"/>
      <c r="P25" s="189"/>
      <c r="Q25" s="189"/>
      <c r="R25" s="189"/>
      <c r="S25" s="189"/>
      <c r="T25" s="189"/>
      <c r="U25" s="189"/>
      <c r="V25" s="189"/>
      <c r="W25" s="189"/>
      <c r="X25" s="189"/>
      <c r="Y25" s="189"/>
      <c r="Z25" s="189"/>
      <c r="AA25" s="189"/>
      <c r="AB25" s="189"/>
      <c r="AC25" s="189"/>
      <c r="AD25" s="190"/>
      <c r="AE25" s="191">
        <f t="shared" si="0"/>
        <v>0</v>
      </c>
      <c r="AF25" s="192">
        <f t="shared" si="1"/>
        <v>0</v>
      </c>
      <c r="AG25" s="193">
        <f t="shared" si="2"/>
        <v>0</v>
      </c>
      <c r="AH25" s="194" t="e">
        <f t="shared" si="3"/>
        <v>#DIV/0!</v>
      </c>
      <c r="AI25" s="195"/>
      <c r="AJ25" s="197" t="s">
        <v>1242</v>
      </c>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c r="DA25" s="162"/>
      <c r="DB25" s="162"/>
      <c r="DC25" s="162"/>
      <c r="DD25" s="162"/>
      <c r="DE25" s="162"/>
      <c r="DF25" s="162"/>
      <c r="DG25" s="162"/>
      <c r="DH25" s="162"/>
      <c r="DI25" s="162"/>
      <c r="DJ25" s="162"/>
      <c r="DK25" s="162"/>
      <c r="DL25" s="162"/>
      <c r="DM25" s="162"/>
      <c r="DN25" s="162"/>
      <c r="DO25" s="162"/>
      <c r="DP25" s="162"/>
      <c r="DQ25" s="162"/>
      <c r="DR25" s="162"/>
      <c r="DS25" s="162"/>
      <c r="DT25" s="162"/>
      <c r="DU25" s="162"/>
      <c r="DV25" s="162"/>
      <c r="DW25" s="162"/>
      <c r="DX25" s="162"/>
      <c r="DY25" s="162"/>
      <c r="DZ25" s="162"/>
      <c r="EA25" s="162"/>
      <c r="EB25" s="162"/>
      <c r="EC25" s="162"/>
      <c r="ED25" s="162"/>
      <c r="EE25" s="162"/>
      <c r="EF25" s="162"/>
      <c r="EG25" s="162"/>
      <c r="EH25" s="162"/>
      <c r="EI25" s="162"/>
      <c r="EJ25" s="162"/>
      <c r="EK25" s="162"/>
      <c r="EL25" s="162"/>
      <c r="EM25" s="162"/>
      <c r="EN25" s="162"/>
      <c r="EO25" s="162"/>
      <c r="EP25" s="162"/>
      <c r="EQ25" s="162"/>
      <c r="ER25" s="162"/>
      <c r="ES25" s="162"/>
      <c r="ET25" s="162"/>
      <c r="EU25" s="162"/>
      <c r="EV25" s="162"/>
      <c r="EW25" s="162"/>
      <c r="EX25" s="162"/>
      <c r="EY25" s="162"/>
      <c r="EZ25" s="162"/>
      <c r="FA25" s="162"/>
      <c r="FB25" s="162"/>
      <c r="FC25" s="162"/>
      <c r="FD25" s="162"/>
      <c r="FE25" s="162"/>
      <c r="FF25" s="162"/>
      <c r="FG25" s="162"/>
      <c r="FH25" s="162"/>
      <c r="FI25" s="162"/>
      <c r="FJ25" s="162"/>
      <c r="FK25" s="162"/>
      <c r="FL25" s="162"/>
      <c r="FM25" s="162"/>
      <c r="FN25" s="162"/>
      <c r="FO25" s="162"/>
      <c r="FP25" s="162"/>
      <c r="FQ25" s="162"/>
      <c r="FR25" s="162"/>
      <c r="FS25" s="162"/>
      <c r="FT25" s="162"/>
      <c r="FU25" s="162"/>
      <c r="FV25" s="162"/>
      <c r="FW25" s="162"/>
      <c r="FX25" s="162"/>
      <c r="FY25" s="162"/>
      <c r="FZ25" s="162"/>
      <c r="GA25" s="162"/>
      <c r="GB25" s="162"/>
      <c r="GC25" s="162"/>
      <c r="GD25" s="162"/>
      <c r="GE25" s="162"/>
      <c r="GF25" s="162"/>
      <c r="GG25" s="162"/>
      <c r="GH25" s="162"/>
      <c r="GI25" s="162"/>
      <c r="GJ25" s="162"/>
      <c r="GK25" s="162"/>
      <c r="GL25" s="162"/>
      <c r="GM25" s="162"/>
      <c r="GN25" s="162"/>
      <c r="GO25" s="162"/>
      <c r="GP25" s="162"/>
      <c r="GQ25" s="162"/>
      <c r="GR25" s="162"/>
      <c r="GS25" s="162"/>
      <c r="GT25" s="162"/>
      <c r="GU25" s="162"/>
      <c r="GV25" s="162"/>
      <c r="GW25" s="162"/>
      <c r="GX25" s="162"/>
      <c r="GY25" s="162"/>
      <c r="GZ25" s="162"/>
      <c r="HA25" s="162"/>
      <c r="HB25" s="162"/>
      <c r="HC25" s="162"/>
      <c r="HD25" s="162"/>
      <c r="HE25" s="162"/>
      <c r="HF25" s="162"/>
      <c r="HG25" s="162"/>
      <c r="HH25" s="162"/>
      <c r="HI25" s="162"/>
      <c r="HJ25" s="162"/>
      <c r="HK25" s="162"/>
      <c r="HL25" s="162"/>
      <c r="HM25" s="162"/>
      <c r="HN25" s="162"/>
      <c r="HO25" s="162"/>
      <c r="HP25" s="162"/>
      <c r="HQ25" s="162"/>
      <c r="HR25" s="162"/>
      <c r="HS25" s="162"/>
      <c r="HT25" s="162"/>
      <c r="HU25" s="162"/>
      <c r="HV25" s="162"/>
      <c r="HW25" s="162"/>
      <c r="HX25" s="162"/>
      <c r="HY25" s="162"/>
      <c r="HZ25" s="162"/>
      <c r="IA25" s="162"/>
      <c r="IB25" s="162"/>
      <c r="IC25" s="162"/>
      <c r="ID25" s="162"/>
      <c r="IE25" s="162"/>
      <c r="IF25" s="162"/>
      <c r="IG25" s="162"/>
      <c r="IH25" s="162"/>
      <c r="II25" s="162"/>
      <c r="IJ25" s="162"/>
      <c r="IK25" s="162"/>
      <c r="IL25" s="162"/>
      <c r="IM25" s="162"/>
      <c r="IN25" s="162"/>
      <c r="IO25" s="162"/>
      <c r="IP25" s="162"/>
      <c r="IQ25" s="162"/>
      <c r="IR25" s="162"/>
      <c r="IS25" s="162"/>
      <c r="IT25" s="162"/>
      <c r="IU25" s="162"/>
      <c r="IV25" s="162"/>
    </row>
    <row r="26" spans="1:256" ht="49.5">
      <c r="A26" s="805"/>
      <c r="B26" s="808"/>
      <c r="C26" s="789"/>
      <c r="D26" s="788"/>
      <c r="E26" s="198" t="s">
        <v>1243</v>
      </c>
      <c r="F26" s="187" t="s">
        <v>1244</v>
      </c>
      <c r="G26" s="188"/>
      <c r="H26" s="189"/>
      <c r="I26" s="189"/>
      <c r="J26" s="189"/>
      <c r="K26" s="189" t="s">
        <v>1223</v>
      </c>
      <c r="L26" s="189"/>
      <c r="M26" s="189" t="s">
        <v>1223</v>
      </c>
      <c r="N26" s="189"/>
      <c r="O26" s="189" t="s">
        <v>1223</v>
      </c>
      <c r="P26" s="189"/>
      <c r="Q26" s="189" t="s">
        <v>1223</v>
      </c>
      <c r="R26" s="189"/>
      <c r="S26" s="189" t="s">
        <v>1223</v>
      </c>
      <c r="T26" s="189"/>
      <c r="U26" s="189" t="s">
        <v>1223</v>
      </c>
      <c r="V26" s="189"/>
      <c r="W26" s="189" t="s">
        <v>1223</v>
      </c>
      <c r="X26" s="189"/>
      <c r="Y26" s="189" t="s">
        <v>1223</v>
      </c>
      <c r="Z26" s="189"/>
      <c r="AA26" s="189"/>
      <c r="AB26" s="189"/>
      <c r="AC26" s="189"/>
      <c r="AD26" s="190"/>
      <c r="AE26" s="191">
        <f t="shared" si="0"/>
        <v>8</v>
      </c>
      <c r="AF26" s="192">
        <f t="shared" si="1"/>
        <v>0</v>
      </c>
      <c r="AG26" s="193">
        <f t="shared" si="2"/>
        <v>0</v>
      </c>
      <c r="AH26" s="194">
        <f t="shared" si="3"/>
        <v>0</v>
      </c>
      <c r="AI26" s="195" t="s">
        <v>1245</v>
      </c>
      <c r="AJ26" s="196"/>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162"/>
      <c r="CO26" s="162"/>
      <c r="CP26" s="162"/>
      <c r="CQ26" s="162"/>
      <c r="CR26" s="162"/>
      <c r="CS26" s="162"/>
      <c r="CT26" s="162"/>
      <c r="CU26" s="162"/>
      <c r="CV26" s="162"/>
      <c r="CW26" s="162"/>
      <c r="CX26" s="162"/>
      <c r="CY26" s="162"/>
      <c r="CZ26" s="162"/>
      <c r="DA26" s="162"/>
      <c r="DB26" s="162"/>
      <c r="DC26" s="162"/>
      <c r="DD26" s="162"/>
      <c r="DE26" s="162"/>
      <c r="DF26" s="162"/>
      <c r="DG26" s="162"/>
      <c r="DH26" s="162"/>
      <c r="DI26" s="162"/>
      <c r="DJ26" s="162"/>
      <c r="DK26" s="162"/>
      <c r="DL26" s="162"/>
      <c r="DM26" s="162"/>
      <c r="DN26" s="162"/>
      <c r="DO26" s="162"/>
      <c r="DP26" s="162"/>
      <c r="DQ26" s="162"/>
      <c r="DR26" s="162"/>
      <c r="DS26" s="162"/>
      <c r="DT26" s="162"/>
      <c r="DU26" s="162"/>
      <c r="DV26" s="162"/>
      <c r="DW26" s="162"/>
      <c r="DX26" s="162"/>
      <c r="DY26" s="162"/>
      <c r="DZ26" s="162"/>
      <c r="EA26" s="162"/>
      <c r="EB26" s="162"/>
      <c r="EC26" s="162"/>
      <c r="ED26" s="162"/>
      <c r="EE26" s="162"/>
      <c r="EF26" s="162"/>
      <c r="EG26" s="162"/>
      <c r="EH26" s="162"/>
      <c r="EI26" s="162"/>
      <c r="EJ26" s="162"/>
      <c r="EK26" s="162"/>
      <c r="EL26" s="162"/>
      <c r="EM26" s="162"/>
      <c r="EN26" s="162"/>
      <c r="EO26" s="162"/>
      <c r="EP26" s="162"/>
      <c r="EQ26" s="162"/>
      <c r="ER26" s="162"/>
      <c r="ES26" s="162"/>
      <c r="ET26" s="162"/>
      <c r="EU26" s="162"/>
      <c r="EV26" s="162"/>
      <c r="EW26" s="162"/>
      <c r="EX26" s="162"/>
      <c r="EY26" s="162"/>
      <c r="EZ26" s="162"/>
      <c r="FA26" s="162"/>
      <c r="FB26" s="162"/>
      <c r="FC26" s="162"/>
      <c r="FD26" s="162"/>
      <c r="FE26" s="162"/>
      <c r="FF26" s="162"/>
      <c r="FG26" s="162"/>
      <c r="FH26" s="162"/>
      <c r="FI26" s="162"/>
      <c r="FJ26" s="162"/>
      <c r="FK26" s="162"/>
      <c r="FL26" s="162"/>
      <c r="FM26" s="162"/>
      <c r="FN26" s="162"/>
      <c r="FO26" s="162"/>
      <c r="FP26" s="162"/>
      <c r="FQ26" s="162"/>
      <c r="FR26" s="162"/>
      <c r="FS26" s="162"/>
      <c r="FT26" s="162"/>
      <c r="FU26" s="162"/>
      <c r="FV26" s="162"/>
      <c r="FW26" s="162"/>
      <c r="FX26" s="162"/>
      <c r="FY26" s="162"/>
      <c r="FZ26" s="162"/>
      <c r="GA26" s="162"/>
      <c r="GB26" s="162"/>
      <c r="GC26" s="162"/>
      <c r="GD26" s="162"/>
      <c r="GE26" s="162"/>
      <c r="GF26" s="162"/>
      <c r="GG26" s="162"/>
      <c r="GH26" s="162"/>
      <c r="GI26" s="162"/>
      <c r="GJ26" s="162"/>
      <c r="GK26" s="162"/>
      <c r="GL26" s="162"/>
      <c r="GM26" s="162"/>
      <c r="GN26" s="162"/>
      <c r="GO26" s="162"/>
      <c r="GP26" s="162"/>
      <c r="GQ26" s="162"/>
      <c r="GR26" s="162"/>
      <c r="GS26" s="162"/>
      <c r="GT26" s="162"/>
      <c r="GU26" s="162"/>
      <c r="GV26" s="162"/>
      <c r="GW26" s="162"/>
      <c r="GX26" s="162"/>
      <c r="GY26" s="162"/>
      <c r="GZ26" s="162"/>
      <c r="HA26" s="162"/>
      <c r="HB26" s="162"/>
      <c r="HC26" s="162"/>
      <c r="HD26" s="162"/>
      <c r="HE26" s="162"/>
      <c r="HF26" s="162"/>
      <c r="HG26" s="162"/>
      <c r="HH26" s="162"/>
      <c r="HI26" s="162"/>
      <c r="HJ26" s="162"/>
      <c r="HK26" s="162"/>
      <c r="HL26" s="162"/>
      <c r="HM26" s="162"/>
      <c r="HN26" s="162"/>
      <c r="HO26" s="162"/>
      <c r="HP26" s="162"/>
      <c r="HQ26" s="162"/>
      <c r="HR26" s="162"/>
      <c r="HS26" s="162"/>
      <c r="HT26" s="162"/>
      <c r="HU26" s="162"/>
      <c r="HV26" s="162"/>
      <c r="HW26" s="162"/>
      <c r="HX26" s="162"/>
      <c r="HY26" s="162"/>
      <c r="HZ26" s="162"/>
      <c r="IA26" s="162"/>
      <c r="IB26" s="162"/>
      <c r="IC26" s="162"/>
      <c r="ID26" s="162"/>
      <c r="IE26" s="162"/>
      <c r="IF26" s="162"/>
      <c r="IG26" s="162"/>
      <c r="IH26" s="162"/>
      <c r="II26" s="162"/>
      <c r="IJ26" s="162"/>
      <c r="IK26" s="162"/>
      <c r="IL26" s="162"/>
      <c r="IM26" s="162"/>
      <c r="IN26" s="162"/>
      <c r="IO26" s="162"/>
      <c r="IP26" s="162"/>
      <c r="IQ26" s="162"/>
      <c r="IR26" s="162"/>
      <c r="IS26" s="162"/>
      <c r="IT26" s="162"/>
      <c r="IU26" s="162"/>
      <c r="IV26" s="162"/>
    </row>
    <row r="27" spans="1:256" ht="33">
      <c r="A27" s="805"/>
      <c r="B27" s="808"/>
      <c r="C27" s="789"/>
      <c r="D27" s="788"/>
      <c r="E27" s="199" t="s">
        <v>1246</v>
      </c>
      <c r="F27" s="187" t="s">
        <v>1241</v>
      </c>
      <c r="G27" s="188"/>
      <c r="H27" s="189"/>
      <c r="I27" s="189" t="s">
        <v>1223</v>
      </c>
      <c r="J27" s="189"/>
      <c r="K27" s="189"/>
      <c r="L27" s="189"/>
      <c r="M27" s="189"/>
      <c r="N27" s="189"/>
      <c r="O27" s="189"/>
      <c r="P27" s="189"/>
      <c r="Q27" s="189"/>
      <c r="R27" s="189"/>
      <c r="S27" s="189"/>
      <c r="T27" s="189"/>
      <c r="U27" s="189"/>
      <c r="V27" s="189"/>
      <c r="W27" s="189"/>
      <c r="X27" s="189"/>
      <c r="Y27" s="189"/>
      <c r="Z27" s="189"/>
      <c r="AA27" s="189"/>
      <c r="AB27" s="189"/>
      <c r="AC27" s="189"/>
      <c r="AD27" s="190"/>
      <c r="AE27" s="191">
        <f t="shared" si="0"/>
        <v>1</v>
      </c>
      <c r="AF27" s="192">
        <f t="shared" si="1"/>
        <v>0</v>
      </c>
      <c r="AG27" s="193">
        <f t="shared" si="2"/>
        <v>0</v>
      </c>
      <c r="AH27" s="194">
        <f t="shared" si="3"/>
        <v>0</v>
      </c>
      <c r="AI27" s="195" t="s">
        <v>1247</v>
      </c>
      <c r="AJ27" s="196"/>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162"/>
      <c r="CO27" s="162"/>
      <c r="CP27" s="162"/>
      <c r="CQ27" s="162"/>
      <c r="CR27" s="162"/>
      <c r="CS27" s="162"/>
      <c r="CT27" s="162"/>
      <c r="CU27" s="162"/>
      <c r="CV27" s="162"/>
      <c r="CW27" s="162"/>
      <c r="CX27" s="162"/>
      <c r="CY27" s="162"/>
      <c r="CZ27" s="162"/>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2"/>
      <c r="GM27" s="162"/>
      <c r="GN27" s="162"/>
      <c r="GO27" s="162"/>
      <c r="GP27" s="162"/>
      <c r="GQ27" s="162"/>
      <c r="GR27" s="162"/>
      <c r="GS27" s="162"/>
      <c r="GT27" s="162"/>
      <c r="GU27" s="162"/>
      <c r="GV27" s="162"/>
      <c r="GW27" s="162"/>
      <c r="GX27" s="162"/>
      <c r="GY27" s="162"/>
      <c r="GZ27" s="162"/>
      <c r="HA27" s="162"/>
      <c r="HB27" s="162"/>
      <c r="HC27" s="162"/>
      <c r="HD27" s="162"/>
      <c r="HE27" s="162"/>
      <c r="HF27" s="162"/>
      <c r="HG27" s="162"/>
      <c r="HH27" s="162"/>
      <c r="HI27" s="162"/>
      <c r="HJ27" s="162"/>
      <c r="HK27" s="162"/>
      <c r="HL27" s="162"/>
      <c r="HM27" s="162"/>
      <c r="HN27" s="162"/>
      <c r="HO27" s="162"/>
      <c r="HP27" s="162"/>
      <c r="HQ27" s="162"/>
      <c r="HR27" s="162"/>
      <c r="HS27" s="162"/>
      <c r="HT27" s="162"/>
      <c r="HU27" s="162"/>
      <c r="HV27" s="162"/>
      <c r="HW27" s="162"/>
      <c r="HX27" s="162"/>
      <c r="HY27" s="162"/>
      <c r="HZ27" s="162"/>
      <c r="IA27" s="162"/>
      <c r="IB27" s="162"/>
      <c r="IC27" s="162"/>
      <c r="ID27" s="162"/>
      <c r="IE27" s="162"/>
      <c r="IF27" s="162"/>
      <c r="IG27" s="162"/>
      <c r="IH27" s="162"/>
      <c r="II27" s="162"/>
      <c r="IJ27" s="162"/>
      <c r="IK27" s="162"/>
      <c r="IL27" s="162"/>
      <c r="IM27" s="162"/>
      <c r="IN27" s="162"/>
      <c r="IO27" s="162"/>
      <c r="IP27" s="162"/>
      <c r="IQ27" s="162"/>
      <c r="IR27" s="162"/>
      <c r="IS27" s="162"/>
      <c r="IT27" s="162"/>
      <c r="IU27" s="162"/>
      <c r="IV27" s="162"/>
    </row>
    <row r="28" spans="1:256" ht="49.5">
      <c r="A28" s="805"/>
      <c r="B28" s="808"/>
      <c r="C28" s="789"/>
      <c r="D28" s="788"/>
      <c r="E28" s="198" t="s">
        <v>1248</v>
      </c>
      <c r="F28" s="187" t="s">
        <v>1241</v>
      </c>
      <c r="G28" s="188"/>
      <c r="H28" s="189"/>
      <c r="I28" s="189"/>
      <c r="J28" s="189"/>
      <c r="K28" s="189" t="s">
        <v>1223</v>
      </c>
      <c r="L28" s="189"/>
      <c r="M28" s="189"/>
      <c r="N28" s="189"/>
      <c r="O28" s="189"/>
      <c r="P28" s="189" t="s">
        <v>1223</v>
      </c>
      <c r="Q28" s="189"/>
      <c r="R28" s="189"/>
      <c r="S28" s="189"/>
      <c r="T28" s="189"/>
      <c r="U28" s="189" t="s">
        <v>1223</v>
      </c>
      <c r="V28" s="189"/>
      <c r="W28" s="189"/>
      <c r="X28" s="189"/>
      <c r="Y28" s="189"/>
      <c r="Z28" s="189" t="s">
        <v>1223</v>
      </c>
      <c r="AA28" s="189"/>
      <c r="AB28" s="189"/>
      <c r="AC28" s="189"/>
      <c r="AD28" s="190"/>
      <c r="AE28" s="191">
        <f t="shared" si="0"/>
        <v>4</v>
      </c>
      <c r="AF28" s="192">
        <f t="shared" si="1"/>
        <v>0</v>
      </c>
      <c r="AG28" s="193">
        <f t="shared" si="2"/>
        <v>0</v>
      </c>
      <c r="AH28" s="194">
        <f t="shared" si="3"/>
        <v>0</v>
      </c>
      <c r="AI28" s="195" t="s">
        <v>1249</v>
      </c>
      <c r="AJ28" s="196"/>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162"/>
      <c r="CO28" s="162"/>
      <c r="CP28" s="162"/>
      <c r="CQ28" s="162"/>
      <c r="CR28" s="162"/>
      <c r="CS28" s="162"/>
      <c r="CT28" s="162"/>
      <c r="CU28" s="162"/>
      <c r="CV28" s="162"/>
      <c r="CW28" s="162"/>
      <c r="CX28" s="162"/>
      <c r="CY28" s="162"/>
      <c r="CZ28" s="162"/>
      <c r="DA28" s="162"/>
      <c r="DB28" s="162"/>
      <c r="DC28" s="162"/>
      <c r="DD28" s="162"/>
      <c r="DE28" s="162"/>
      <c r="DF28" s="162"/>
      <c r="DG28" s="162"/>
      <c r="DH28" s="162"/>
      <c r="DI28" s="162"/>
      <c r="DJ28" s="162"/>
      <c r="DK28" s="162"/>
      <c r="DL28" s="162"/>
      <c r="DM28" s="162"/>
      <c r="DN28" s="162"/>
      <c r="DO28" s="162"/>
      <c r="DP28" s="162"/>
      <c r="DQ28" s="162"/>
      <c r="DR28" s="162"/>
      <c r="DS28" s="162"/>
      <c r="DT28" s="162"/>
      <c r="DU28" s="162"/>
      <c r="DV28" s="162"/>
      <c r="DW28" s="162"/>
      <c r="DX28" s="162"/>
      <c r="DY28" s="162"/>
      <c r="DZ28" s="162"/>
      <c r="EA28" s="162"/>
      <c r="EB28" s="162"/>
      <c r="EC28" s="162"/>
      <c r="ED28" s="162"/>
      <c r="EE28" s="162"/>
      <c r="EF28" s="162"/>
      <c r="EG28" s="162"/>
      <c r="EH28" s="162"/>
      <c r="EI28" s="162"/>
      <c r="EJ28" s="162"/>
      <c r="EK28" s="162"/>
      <c r="EL28" s="162"/>
      <c r="EM28" s="162"/>
      <c r="EN28" s="162"/>
      <c r="EO28" s="162"/>
      <c r="EP28" s="162"/>
      <c r="EQ28" s="162"/>
      <c r="ER28" s="162"/>
      <c r="ES28" s="162"/>
      <c r="ET28" s="162"/>
      <c r="EU28" s="162"/>
      <c r="EV28" s="162"/>
      <c r="EW28" s="162"/>
      <c r="EX28" s="162"/>
      <c r="EY28" s="162"/>
      <c r="EZ28" s="162"/>
      <c r="FA28" s="162"/>
      <c r="FB28" s="162"/>
      <c r="FC28" s="162"/>
      <c r="FD28" s="162"/>
      <c r="FE28" s="162"/>
      <c r="FF28" s="162"/>
      <c r="FG28" s="162"/>
      <c r="FH28" s="162"/>
      <c r="FI28" s="162"/>
      <c r="FJ28" s="162"/>
      <c r="FK28" s="162"/>
      <c r="FL28" s="162"/>
      <c r="FM28" s="162"/>
      <c r="FN28" s="162"/>
      <c r="FO28" s="162"/>
      <c r="FP28" s="162"/>
      <c r="FQ28" s="162"/>
      <c r="FR28" s="162"/>
      <c r="FS28" s="162"/>
      <c r="FT28" s="162"/>
      <c r="FU28" s="162"/>
      <c r="FV28" s="162"/>
      <c r="FW28" s="162"/>
      <c r="FX28" s="162"/>
      <c r="FY28" s="162"/>
      <c r="FZ28" s="162"/>
      <c r="GA28" s="162"/>
      <c r="GB28" s="162"/>
      <c r="GC28" s="162"/>
      <c r="GD28" s="162"/>
      <c r="GE28" s="162"/>
      <c r="GF28" s="162"/>
      <c r="GG28" s="162"/>
      <c r="GH28" s="162"/>
      <c r="GI28" s="162"/>
      <c r="GJ28" s="162"/>
      <c r="GK28" s="162"/>
      <c r="GL28" s="162"/>
      <c r="GM28" s="162"/>
      <c r="GN28" s="162"/>
      <c r="GO28" s="162"/>
      <c r="GP28" s="162"/>
      <c r="GQ28" s="162"/>
      <c r="GR28" s="162"/>
      <c r="GS28" s="162"/>
      <c r="GT28" s="162"/>
      <c r="GU28" s="162"/>
      <c r="GV28" s="162"/>
      <c r="GW28" s="162"/>
      <c r="GX28" s="162"/>
      <c r="GY28" s="162"/>
      <c r="GZ28" s="162"/>
      <c r="HA28" s="162"/>
      <c r="HB28" s="162"/>
      <c r="HC28" s="162"/>
      <c r="HD28" s="162"/>
      <c r="HE28" s="162"/>
      <c r="HF28" s="162"/>
      <c r="HG28" s="162"/>
      <c r="HH28" s="162"/>
      <c r="HI28" s="162"/>
      <c r="HJ28" s="162"/>
      <c r="HK28" s="162"/>
      <c r="HL28" s="162"/>
      <c r="HM28" s="162"/>
      <c r="HN28" s="162"/>
      <c r="HO28" s="162"/>
      <c r="HP28" s="162"/>
      <c r="HQ28" s="162"/>
      <c r="HR28" s="162"/>
      <c r="HS28" s="162"/>
      <c r="HT28" s="162"/>
      <c r="HU28" s="162"/>
      <c r="HV28" s="162"/>
      <c r="HW28" s="162"/>
      <c r="HX28" s="162"/>
      <c r="HY28" s="162"/>
      <c r="HZ28" s="162"/>
      <c r="IA28" s="162"/>
      <c r="IB28" s="162"/>
      <c r="IC28" s="162"/>
      <c r="ID28" s="162"/>
      <c r="IE28" s="162"/>
      <c r="IF28" s="162"/>
      <c r="IG28" s="162"/>
      <c r="IH28" s="162"/>
      <c r="II28" s="162"/>
      <c r="IJ28" s="162"/>
      <c r="IK28" s="162"/>
      <c r="IL28" s="162"/>
      <c r="IM28" s="162"/>
      <c r="IN28" s="162"/>
      <c r="IO28" s="162"/>
      <c r="IP28" s="162"/>
      <c r="IQ28" s="162"/>
      <c r="IR28" s="162"/>
      <c r="IS28" s="162"/>
      <c r="IT28" s="162"/>
      <c r="IU28" s="162"/>
      <c r="IV28" s="162"/>
    </row>
    <row r="29" spans="1:256" ht="33">
      <c r="A29" s="805"/>
      <c r="B29" s="808"/>
      <c r="C29" s="789"/>
      <c r="D29" s="788"/>
      <c r="E29" s="198" t="s">
        <v>1250</v>
      </c>
      <c r="F29" s="187" t="s">
        <v>1241</v>
      </c>
      <c r="G29" s="188" t="s">
        <v>1251</v>
      </c>
      <c r="H29" s="189"/>
      <c r="I29" s="189" t="s">
        <v>1251</v>
      </c>
      <c r="J29" s="189"/>
      <c r="K29" s="189" t="s">
        <v>1251</v>
      </c>
      <c r="L29" s="189"/>
      <c r="M29" s="189" t="s">
        <v>1251</v>
      </c>
      <c r="N29" s="189"/>
      <c r="O29" s="189" t="s">
        <v>1251</v>
      </c>
      <c r="P29" s="189"/>
      <c r="Q29" s="189" t="s">
        <v>1251</v>
      </c>
      <c r="R29" s="189"/>
      <c r="S29" s="189" t="s">
        <v>1251</v>
      </c>
      <c r="T29" s="189"/>
      <c r="U29" s="189" t="s">
        <v>1251</v>
      </c>
      <c r="V29" s="189"/>
      <c r="W29" s="189" t="s">
        <v>1251</v>
      </c>
      <c r="X29" s="189"/>
      <c r="Y29" s="189" t="s">
        <v>1251</v>
      </c>
      <c r="Z29" s="189"/>
      <c r="AA29" s="189" t="s">
        <v>1251</v>
      </c>
      <c r="AB29" s="189"/>
      <c r="AC29" s="189" t="s">
        <v>1251</v>
      </c>
      <c r="AD29" s="190"/>
      <c r="AE29" s="191">
        <f t="shared" si="0"/>
        <v>12</v>
      </c>
      <c r="AF29" s="192">
        <f t="shared" si="1"/>
        <v>0</v>
      </c>
      <c r="AG29" s="193">
        <f t="shared" si="2"/>
        <v>0</v>
      </c>
      <c r="AH29" s="194">
        <f t="shared" si="3"/>
        <v>0</v>
      </c>
      <c r="AI29" s="195" t="s">
        <v>1252</v>
      </c>
      <c r="AJ29" s="196"/>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162"/>
      <c r="CO29" s="162"/>
      <c r="CP29" s="162"/>
      <c r="CQ29" s="162"/>
      <c r="CR29" s="162"/>
      <c r="CS29" s="162"/>
      <c r="CT29" s="162"/>
      <c r="CU29" s="162"/>
      <c r="CV29" s="162"/>
      <c r="CW29" s="162"/>
      <c r="CX29" s="162"/>
      <c r="CY29" s="162"/>
      <c r="CZ29" s="162"/>
      <c r="DA29" s="162"/>
      <c r="DB29" s="162"/>
      <c r="DC29" s="162"/>
      <c r="DD29" s="162"/>
      <c r="DE29" s="162"/>
      <c r="DF29" s="162"/>
      <c r="DG29" s="162"/>
      <c r="DH29" s="162"/>
      <c r="DI29" s="162"/>
      <c r="DJ29" s="162"/>
      <c r="DK29" s="162"/>
      <c r="DL29" s="162"/>
      <c r="DM29" s="162"/>
      <c r="DN29" s="162"/>
      <c r="DO29" s="162"/>
      <c r="DP29" s="162"/>
      <c r="DQ29" s="162"/>
      <c r="DR29" s="162"/>
      <c r="DS29" s="162"/>
      <c r="DT29" s="162"/>
      <c r="DU29" s="162"/>
      <c r="DV29" s="162"/>
      <c r="DW29" s="162"/>
      <c r="DX29" s="162"/>
      <c r="DY29" s="162"/>
      <c r="DZ29" s="162"/>
      <c r="EA29" s="162"/>
      <c r="EB29" s="162"/>
      <c r="EC29" s="162"/>
      <c r="ED29" s="162"/>
      <c r="EE29" s="162"/>
      <c r="EF29" s="162"/>
      <c r="EG29" s="162"/>
      <c r="EH29" s="162"/>
      <c r="EI29" s="162"/>
      <c r="EJ29" s="162"/>
      <c r="EK29" s="162"/>
      <c r="EL29" s="162"/>
      <c r="EM29" s="162"/>
      <c r="EN29" s="162"/>
      <c r="EO29" s="162"/>
      <c r="EP29" s="162"/>
      <c r="EQ29" s="162"/>
      <c r="ER29" s="162"/>
      <c r="ES29" s="162"/>
      <c r="ET29" s="162"/>
      <c r="EU29" s="162"/>
      <c r="EV29" s="162"/>
      <c r="EW29" s="162"/>
      <c r="EX29" s="162"/>
      <c r="EY29" s="162"/>
      <c r="EZ29" s="162"/>
      <c r="FA29" s="162"/>
      <c r="FB29" s="162"/>
      <c r="FC29" s="162"/>
      <c r="FD29" s="162"/>
      <c r="FE29" s="162"/>
      <c r="FF29" s="162"/>
      <c r="FG29" s="162"/>
      <c r="FH29" s="162"/>
      <c r="FI29" s="162"/>
      <c r="FJ29" s="162"/>
      <c r="FK29" s="162"/>
      <c r="FL29" s="162"/>
      <c r="FM29" s="162"/>
      <c r="FN29" s="162"/>
      <c r="FO29" s="162"/>
      <c r="FP29" s="162"/>
      <c r="FQ29" s="162"/>
      <c r="FR29" s="162"/>
      <c r="FS29" s="162"/>
      <c r="FT29" s="162"/>
      <c r="FU29" s="162"/>
      <c r="FV29" s="162"/>
      <c r="FW29" s="162"/>
      <c r="FX29" s="162"/>
      <c r="FY29" s="162"/>
      <c r="FZ29" s="162"/>
      <c r="GA29" s="162"/>
      <c r="GB29" s="162"/>
      <c r="GC29" s="162"/>
      <c r="GD29" s="162"/>
      <c r="GE29" s="162"/>
      <c r="GF29" s="162"/>
      <c r="GG29" s="162"/>
      <c r="GH29" s="162"/>
      <c r="GI29" s="162"/>
      <c r="GJ29" s="162"/>
      <c r="GK29" s="162"/>
      <c r="GL29" s="162"/>
      <c r="GM29" s="162"/>
      <c r="GN29" s="162"/>
      <c r="GO29" s="162"/>
      <c r="GP29" s="162"/>
      <c r="GQ29" s="162"/>
      <c r="GR29" s="162"/>
      <c r="GS29" s="162"/>
      <c r="GT29" s="162"/>
      <c r="GU29" s="162"/>
      <c r="GV29" s="162"/>
      <c r="GW29" s="162"/>
      <c r="GX29" s="162"/>
      <c r="GY29" s="162"/>
      <c r="GZ29" s="162"/>
      <c r="HA29" s="162"/>
      <c r="HB29" s="162"/>
      <c r="HC29" s="162"/>
      <c r="HD29" s="162"/>
      <c r="HE29" s="162"/>
      <c r="HF29" s="162"/>
      <c r="HG29" s="162"/>
      <c r="HH29" s="162"/>
      <c r="HI29" s="162"/>
      <c r="HJ29" s="162"/>
      <c r="HK29" s="162"/>
      <c r="HL29" s="162"/>
      <c r="HM29" s="162"/>
      <c r="HN29" s="162"/>
      <c r="HO29" s="162"/>
      <c r="HP29" s="162"/>
      <c r="HQ29" s="162"/>
      <c r="HR29" s="162"/>
      <c r="HS29" s="162"/>
      <c r="HT29" s="162"/>
      <c r="HU29" s="162"/>
      <c r="HV29" s="162"/>
      <c r="HW29" s="162"/>
      <c r="HX29" s="162"/>
      <c r="HY29" s="162"/>
      <c r="HZ29" s="162"/>
      <c r="IA29" s="162"/>
      <c r="IB29" s="162"/>
      <c r="IC29" s="162"/>
      <c r="ID29" s="162"/>
      <c r="IE29" s="162"/>
      <c r="IF29" s="162"/>
      <c r="IG29" s="162"/>
      <c r="IH29" s="162"/>
      <c r="II29" s="162"/>
      <c r="IJ29" s="162"/>
      <c r="IK29" s="162"/>
      <c r="IL29" s="162"/>
      <c r="IM29" s="162"/>
      <c r="IN29" s="162"/>
      <c r="IO29" s="162"/>
      <c r="IP29" s="162"/>
      <c r="IQ29" s="162"/>
      <c r="IR29" s="162"/>
      <c r="IS29" s="162"/>
      <c r="IT29" s="162"/>
      <c r="IU29" s="162"/>
      <c r="IV29" s="162"/>
    </row>
    <row r="30" spans="1:256" ht="33">
      <c r="A30" s="805"/>
      <c r="B30" s="808"/>
      <c r="C30" s="789"/>
      <c r="D30" s="803" t="s">
        <v>1253</v>
      </c>
      <c r="E30" s="200" t="s">
        <v>1254</v>
      </c>
      <c r="F30" s="187" t="s">
        <v>1241</v>
      </c>
      <c r="G30" s="188"/>
      <c r="H30" s="189"/>
      <c r="I30" s="189" t="s">
        <v>1223</v>
      </c>
      <c r="J30" s="189"/>
      <c r="K30" s="189"/>
      <c r="L30" s="189"/>
      <c r="M30" s="189" t="s">
        <v>1223</v>
      </c>
      <c r="N30" s="189"/>
      <c r="O30" s="189"/>
      <c r="P30" s="189"/>
      <c r="Q30" s="189"/>
      <c r="R30" s="189"/>
      <c r="S30" s="189"/>
      <c r="T30" s="189"/>
      <c r="U30" s="189"/>
      <c r="V30" s="189"/>
      <c r="W30" s="189"/>
      <c r="X30" s="189"/>
      <c r="Y30" s="189"/>
      <c r="Z30" s="189"/>
      <c r="AA30" s="189"/>
      <c r="AB30" s="189"/>
      <c r="AC30" s="189"/>
      <c r="AD30" s="190"/>
      <c r="AE30" s="191">
        <f t="shared" si="0"/>
        <v>2</v>
      </c>
      <c r="AF30" s="192">
        <f t="shared" si="1"/>
        <v>0</v>
      </c>
      <c r="AG30" s="193">
        <f t="shared" si="2"/>
        <v>0</v>
      </c>
      <c r="AH30" s="194">
        <f t="shared" si="3"/>
        <v>0</v>
      </c>
      <c r="AI30" s="195"/>
      <c r="AJ30" s="196"/>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162"/>
      <c r="CO30" s="162"/>
      <c r="CP30" s="162"/>
      <c r="CQ30" s="162"/>
      <c r="CR30" s="162"/>
      <c r="CS30" s="162"/>
      <c r="CT30" s="162"/>
      <c r="CU30" s="162"/>
      <c r="CV30" s="162"/>
      <c r="CW30" s="162"/>
      <c r="CX30" s="162"/>
      <c r="CY30" s="162"/>
      <c r="CZ30" s="162"/>
      <c r="DA30" s="162"/>
      <c r="DB30" s="162"/>
      <c r="DC30" s="162"/>
      <c r="DD30" s="162"/>
      <c r="DE30" s="162"/>
      <c r="DF30" s="162"/>
      <c r="DG30" s="162"/>
      <c r="DH30" s="162"/>
      <c r="DI30" s="162"/>
      <c r="DJ30" s="162"/>
      <c r="DK30" s="162"/>
      <c r="DL30" s="162"/>
      <c r="DM30" s="162"/>
      <c r="DN30" s="162"/>
      <c r="DO30" s="162"/>
      <c r="DP30" s="162"/>
      <c r="DQ30" s="162"/>
      <c r="DR30" s="162"/>
      <c r="DS30" s="162"/>
      <c r="DT30" s="162"/>
      <c r="DU30" s="162"/>
      <c r="DV30" s="162"/>
      <c r="DW30" s="162"/>
      <c r="DX30" s="162"/>
      <c r="DY30" s="162"/>
      <c r="DZ30" s="162"/>
      <c r="EA30" s="162"/>
      <c r="EB30" s="162"/>
      <c r="EC30" s="162"/>
      <c r="ED30" s="162"/>
      <c r="EE30" s="162"/>
      <c r="EF30" s="162"/>
      <c r="EG30" s="162"/>
      <c r="EH30" s="162"/>
      <c r="EI30" s="162"/>
      <c r="EJ30" s="162"/>
      <c r="EK30" s="162"/>
      <c r="EL30" s="162"/>
      <c r="EM30" s="162"/>
      <c r="EN30" s="162"/>
      <c r="EO30" s="162"/>
      <c r="EP30" s="162"/>
      <c r="EQ30" s="162"/>
      <c r="ER30" s="162"/>
      <c r="ES30" s="162"/>
      <c r="ET30" s="162"/>
      <c r="EU30" s="162"/>
      <c r="EV30" s="162"/>
      <c r="EW30" s="162"/>
      <c r="EX30" s="162"/>
      <c r="EY30" s="162"/>
      <c r="EZ30" s="162"/>
      <c r="FA30" s="162"/>
      <c r="FB30" s="162"/>
      <c r="FC30" s="162"/>
      <c r="FD30" s="162"/>
      <c r="FE30" s="162"/>
      <c r="FF30" s="162"/>
      <c r="FG30" s="162"/>
      <c r="FH30" s="162"/>
      <c r="FI30" s="162"/>
      <c r="FJ30" s="162"/>
      <c r="FK30" s="162"/>
      <c r="FL30" s="162"/>
      <c r="FM30" s="162"/>
      <c r="FN30" s="162"/>
      <c r="FO30" s="162"/>
      <c r="FP30" s="162"/>
      <c r="FQ30" s="162"/>
      <c r="FR30" s="162"/>
      <c r="FS30" s="162"/>
      <c r="FT30" s="162"/>
      <c r="FU30" s="162"/>
      <c r="FV30" s="162"/>
      <c r="FW30" s="162"/>
      <c r="FX30" s="162"/>
      <c r="FY30" s="162"/>
      <c r="FZ30" s="162"/>
      <c r="GA30" s="162"/>
      <c r="GB30" s="162"/>
      <c r="GC30" s="162"/>
      <c r="GD30" s="162"/>
      <c r="GE30" s="162"/>
      <c r="GF30" s="162"/>
      <c r="GG30" s="162"/>
      <c r="GH30" s="162"/>
      <c r="GI30" s="162"/>
      <c r="GJ30" s="162"/>
      <c r="GK30" s="162"/>
      <c r="GL30" s="162"/>
      <c r="GM30" s="162"/>
      <c r="GN30" s="162"/>
      <c r="GO30" s="162"/>
      <c r="GP30" s="162"/>
      <c r="GQ30" s="162"/>
      <c r="GR30" s="162"/>
      <c r="GS30" s="162"/>
      <c r="GT30" s="162"/>
      <c r="GU30" s="162"/>
      <c r="GV30" s="162"/>
      <c r="GW30" s="162"/>
      <c r="GX30" s="162"/>
      <c r="GY30" s="162"/>
      <c r="GZ30" s="162"/>
      <c r="HA30" s="162"/>
      <c r="HB30" s="162"/>
      <c r="HC30" s="162"/>
      <c r="HD30" s="162"/>
      <c r="HE30" s="162"/>
      <c r="HF30" s="162"/>
      <c r="HG30" s="162"/>
      <c r="HH30" s="162"/>
      <c r="HI30" s="162"/>
      <c r="HJ30" s="162"/>
      <c r="HK30" s="162"/>
      <c r="HL30" s="162"/>
      <c r="HM30" s="162"/>
      <c r="HN30" s="162"/>
      <c r="HO30" s="162"/>
      <c r="HP30" s="162"/>
      <c r="HQ30" s="162"/>
      <c r="HR30" s="162"/>
      <c r="HS30" s="162"/>
      <c r="HT30" s="162"/>
      <c r="HU30" s="162"/>
      <c r="HV30" s="162"/>
      <c r="HW30" s="162"/>
      <c r="HX30" s="162"/>
      <c r="HY30" s="162"/>
      <c r="HZ30" s="162"/>
      <c r="IA30" s="162"/>
      <c r="IB30" s="162"/>
      <c r="IC30" s="162"/>
      <c r="ID30" s="162"/>
      <c r="IE30" s="162"/>
      <c r="IF30" s="162"/>
      <c r="IG30" s="162"/>
      <c r="IH30" s="162"/>
      <c r="II30" s="162"/>
      <c r="IJ30" s="162"/>
      <c r="IK30" s="162"/>
      <c r="IL30" s="162"/>
      <c r="IM30" s="162"/>
      <c r="IN30" s="162"/>
      <c r="IO30" s="162"/>
      <c r="IP30" s="162"/>
      <c r="IQ30" s="162"/>
      <c r="IR30" s="162"/>
      <c r="IS30" s="162"/>
      <c r="IT30" s="162"/>
      <c r="IU30" s="162"/>
      <c r="IV30" s="162"/>
    </row>
    <row r="31" spans="1:256" ht="49.5">
      <c r="A31" s="805"/>
      <c r="B31" s="808"/>
      <c r="C31" s="789"/>
      <c r="D31" s="801"/>
      <c r="E31" s="200" t="s">
        <v>1255</v>
      </c>
      <c r="F31" s="187" t="s">
        <v>1256</v>
      </c>
      <c r="G31" s="188" t="s">
        <v>1223</v>
      </c>
      <c r="H31" s="189" t="s">
        <v>1224</v>
      </c>
      <c r="I31" s="189"/>
      <c r="J31" s="189"/>
      <c r="K31" s="189"/>
      <c r="L31" s="189"/>
      <c r="M31" s="189"/>
      <c r="N31" s="189"/>
      <c r="O31" s="189"/>
      <c r="P31" s="189"/>
      <c r="Q31" s="189"/>
      <c r="R31" s="189"/>
      <c r="S31" s="189"/>
      <c r="T31" s="189"/>
      <c r="U31" s="189"/>
      <c r="V31" s="189"/>
      <c r="W31" s="189"/>
      <c r="X31" s="189"/>
      <c r="Y31" s="189"/>
      <c r="Z31" s="189"/>
      <c r="AA31" s="189"/>
      <c r="AB31" s="189"/>
      <c r="AC31" s="189"/>
      <c r="AD31" s="190"/>
      <c r="AE31" s="191">
        <f t="shared" si="0"/>
        <v>1</v>
      </c>
      <c r="AF31" s="192">
        <f t="shared" si="1"/>
        <v>1</v>
      </c>
      <c r="AG31" s="193">
        <f t="shared" si="2"/>
        <v>0</v>
      </c>
      <c r="AH31" s="194">
        <f t="shared" si="3"/>
        <v>1</v>
      </c>
      <c r="AI31" s="195" t="s">
        <v>1257</v>
      </c>
      <c r="AJ31" s="197" t="s">
        <v>1258</v>
      </c>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2"/>
      <c r="DJ31" s="162"/>
      <c r="DK31" s="162"/>
      <c r="DL31" s="162"/>
      <c r="DM31" s="162"/>
      <c r="DN31" s="162"/>
      <c r="DO31" s="162"/>
      <c r="DP31" s="162"/>
      <c r="DQ31" s="162"/>
      <c r="DR31" s="162"/>
      <c r="DS31" s="162"/>
      <c r="DT31" s="162"/>
      <c r="DU31" s="162"/>
      <c r="DV31" s="162"/>
      <c r="DW31" s="162"/>
      <c r="DX31" s="162"/>
      <c r="DY31" s="162"/>
      <c r="DZ31" s="162"/>
      <c r="EA31" s="162"/>
      <c r="EB31" s="162"/>
      <c r="EC31" s="162"/>
      <c r="ED31" s="162"/>
      <c r="EE31" s="162"/>
      <c r="EF31" s="162"/>
      <c r="EG31" s="162"/>
      <c r="EH31" s="162"/>
      <c r="EI31" s="162"/>
      <c r="EJ31" s="162"/>
      <c r="EK31" s="162"/>
      <c r="EL31" s="162"/>
      <c r="EM31" s="162"/>
      <c r="EN31" s="162"/>
      <c r="EO31" s="162"/>
      <c r="EP31" s="162"/>
      <c r="EQ31" s="162"/>
      <c r="ER31" s="162"/>
      <c r="ES31" s="162"/>
      <c r="ET31" s="162"/>
      <c r="EU31" s="162"/>
      <c r="EV31" s="162"/>
      <c r="EW31" s="162"/>
      <c r="EX31" s="162"/>
      <c r="EY31" s="162"/>
      <c r="EZ31" s="162"/>
      <c r="FA31" s="162"/>
      <c r="FB31" s="162"/>
      <c r="FC31" s="162"/>
      <c r="FD31" s="162"/>
      <c r="FE31" s="162"/>
      <c r="FF31" s="162"/>
      <c r="FG31" s="162"/>
      <c r="FH31" s="162"/>
      <c r="FI31" s="162"/>
      <c r="FJ31" s="162"/>
      <c r="FK31" s="162"/>
      <c r="FL31" s="162"/>
      <c r="FM31" s="162"/>
      <c r="FN31" s="162"/>
      <c r="FO31" s="162"/>
      <c r="FP31" s="162"/>
      <c r="FQ31" s="162"/>
      <c r="FR31" s="162"/>
      <c r="FS31" s="162"/>
      <c r="FT31" s="162"/>
      <c r="FU31" s="162"/>
      <c r="FV31" s="162"/>
      <c r="FW31" s="162"/>
      <c r="FX31" s="162"/>
      <c r="FY31" s="162"/>
      <c r="FZ31" s="162"/>
      <c r="GA31" s="162"/>
      <c r="GB31" s="162"/>
      <c r="GC31" s="162"/>
      <c r="GD31" s="162"/>
      <c r="GE31" s="162"/>
      <c r="GF31" s="162"/>
      <c r="GG31" s="162"/>
      <c r="GH31" s="162"/>
      <c r="GI31" s="162"/>
      <c r="GJ31" s="162"/>
      <c r="GK31" s="162"/>
      <c r="GL31" s="162"/>
      <c r="GM31" s="162"/>
      <c r="GN31" s="162"/>
      <c r="GO31" s="162"/>
      <c r="GP31" s="162"/>
      <c r="GQ31" s="162"/>
      <c r="GR31" s="162"/>
      <c r="GS31" s="162"/>
      <c r="GT31" s="162"/>
      <c r="GU31" s="162"/>
      <c r="GV31" s="162"/>
      <c r="GW31" s="162"/>
      <c r="GX31" s="162"/>
      <c r="GY31" s="162"/>
      <c r="GZ31" s="162"/>
      <c r="HA31" s="162"/>
      <c r="HB31" s="162"/>
      <c r="HC31" s="162"/>
      <c r="HD31" s="162"/>
      <c r="HE31" s="162"/>
      <c r="HF31" s="162"/>
      <c r="HG31" s="162"/>
      <c r="HH31" s="162"/>
      <c r="HI31" s="162"/>
      <c r="HJ31" s="162"/>
      <c r="HK31" s="162"/>
      <c r="HL31" s="162"/>
      <c r="HM31" s="162"/>
      <c r="HN31" s="162"/>
      <c r="HO31" s="162"/>
      <c r="HP31" s="162"/>
      <c r="HQ31" s="162"/>
      <c r="HR31" s="162"/>
      <c r="HS31" s="162"/>
      <c r="HT31" s="162"/>
      <c r="HU31" s="162"/>
      <c r="HV31" s="162"/>
      <c r="HW31" s="162"/>
      <c r="HX31" s="162"/>
      <c r="HY31" s="162"/>
      <c r="HZ31" s="162"/>
      <c r="IA31" s="162"/>
      <c r="IB31" s="162"/>
      <c r="IC31" s="162"/>
      <c r="ID31" s="162"/>
      <c r="IE31" s="162"/>
      <c r="IF31" s="162"/>
      <c r="IG31" s="162"/>
      <c r="IH31" s="162"/>
      <c r="II31" s="162"/>
      <c r="IJ31" s="162"/>
      <c r="IK31" s="162"/>
      <c r="IL31" s="162"/>
      <c r="IM31" s="162"/>
      <c r="IN31" s="162"/>
      <c r="IO31" s="162"/>
      <c r="IP31" s="162"/>
      <c r="IQ31" s="162"/>
      <c r="IR31" s="162"/>
      <c r="IS31" s="162"/>
      <c r="IT31" s="162"/>
      <c r="IU31" s="162"/>
      <c r="IV31" s="162"/>
    </row>
    <row r="32" spans="1:256" ht="26.25" customHeight="1">
      <c r="A32" s="805"/>
      <c r="B32" s="808"/>
      <c r="C32" s="789"/>
      <c r="D32" s="801"/>
      <c r="E32" s="200" t="s">
        <v>1259</v>
      </c>
      <c r="F32" s="187" t="s">
        <v>1260</v>
      </c>
      <c r="G32" s="188" t="s">
        <v>1223</v>
      </c>
      <c r="H32" s="189"/>
      <c r="I32" s="189"/>
      <c r="J32" s="189"/>
      <c r="K32" s="189"/>
      <c r="L32" s="189"/>
      <c r="M32" s="189"/>
      <c r="N32" s="189"/>
      <c r="O32" s="189"/>
      <c r="P32" s="189"/>
      <c r="Q32" s="189"/>
      <c r="R32" s="189"/>
      <c r="S32" s="189"/>
      <c r="T32" s="189"/>
      <c r="U32" s="189"/>
      <c r="V32" s="189"/>
      <c r="W32" s="189"/>
      <c r="X32" s="189"/>
      <c r="Y32" s="189"/>
      <c r="Z32" s="189"/>
      <c r="AA32" s="189"/>
      <c r="AB32" s="189"/>
      <c r="AC32" s="189"/>
      <c r="AD32" s="190"/>
      <c r="AE32" s="191">
        <f t="shared" si="0"/>
        <v>1</v>
      </c>
      <c r="AF32" s="192">
        <f t="shared" si="1"/>
        <v>0</v>
      </c>
      <c r="AG32" s="193">
        <f t="shared" si="2"/>
        <v>0</v>
      </c>
      <c r="AH32" s="194">
        <f t="shared" si="3"/>
        <v>0</v>
      </c>
      <c r="AI32" s="195" t="s">
        <v>1261</v>
      </c>
      <c r="AJ32" s="196"/>
      <c r="AK32" s="162"/>
      <c r="AL32" s="162"/>
      <c r="AM32" s="162"/>
      <c r="AN32" s="162"/>
      <c r="AO32" s="162"/>
      <c r="AP32" s="162"/>
      <c r="AQ32" s="162"/>
      <c r="AR32" s="162"/>
      <c r="AS32" s="162"/>
      <c r="AT32" s="162"/>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2"/>
      <c r="CL32" s="162"/>
      <c r="CM32" s="162"/>
      <c r="CN32" s="162"/>
      <c r="CO32" s="162"/>
      <c r="CP32" s="162"/>
      <c r="CQ32" s="162"/>
      <c r="CR32" s="162"/>
      <c r="CS32" s="162"/>
      <c r="CT32" s="162"/>
      <c r="CU32" s="162"/>
      <c r="CV32" s="162"/>
      <c r="CW32" s="162"/>
      <c r="CX32" s="162"/>
      <c r="CY32" s="162"/>
      <c r="CZ32" s="162"/>
      <c r="DA32" s="162"/>
      <c r="DB32" s="162"/>
      <c r="DC32" s="162"/>
      <c r="DD32" s="162"/>
      <c r="DE32" s="162"/>
      <c r="DF32" s="162"/>
      <c r="DG32" s="162"/>
      <c r="DH32" s="162"/>
      <c r="DI32" s="162"/>
      <c r="DJ32" s="162"/>
      <c r="DK32" s="162"/>
      <c r="DL32" s="162"/>
      <c r="DM32" s="162"/>
      <c r="DN32" s="162"/>
      <c r="DO32" s="162"/>
      <c r="DP32" s="162"/>
      <c r="DQ32" s="162"/>
      <c r="DR32" s="162"/>
      <c r="DS32" s="162"/>
      <c r="DT32" s="162"/>
      <c r="DU32" s="162"/>
      <c r="DV32" s="162"/>
      <c r="DW32" s="162"/>
      <c r="DX32" s="162"/>
      <c r="DY32" s="162"/>
      <c r="DZ32" s="162"/>
      <c r="EA32" s="162"/>
      <c r="EB32" s="162"/>
      <c r="EC32" s="162"/>
      <c r="ED32" s="162"/>
      <c r="EE32" s="162"/>
      <c r="EF32" s="162"/>
      <c r="EG32" s="162"/>
      <c r="EH32" s="162"/>
      <c r="EI32" s="162"/>
      <c r="EJ32" s="162"/>
      <c r="EK32" s="162"/>
      <c r="EL32" s="162"/>
      <c r="EM32" s="162"/>
      <c r="EN32" s="162"/>
      <c r="EO32" s="162"/>
      <c r="EP32" s="162"/>
      <c r="EQ32" s="162"/>
      <c r="ER32" s="162"/>
      <c r="ES32" s="162"/>
      <c r="ET32" s="162"/>
      <c r="EU32" s="162"/>
      <c r="EV32" s="162"/>
      <c r="EW32" s="162"/>
      <c r="EX32" s="162"/>
      <c r="EY32" s="162"/>
      <c r="EZ32" s="162"/>
      <c r="FA32" s="162"/>
      <c r="FB32" s="162"/>
      <c r="FC32" s="162"/>
      <c r="FD32" s="162"/>
      <c r="FE32" s="162"/>
      <c r="FF32" s="162"/>
      <c r="FG32" s="162"/>
      <c r="FH32" s="162"/>
      <c r="FI32" s="162"/>
      <c r="FJ32" s="162"/>
      <c r="FK32" s="162"/>
      <c r="FL32" s="162"/>
      <c r="FM32" s="162"/>
      <c r="FN32" s="162"/>
      <c r="FO32" s="162"/>
      <c r="FP32" s="162"/>
      <c r="FQ32" s="162"/>
      <c r="FR32" s="162"/>
      <c r="FS32" s="162"/>
      <c r="FT32" s="162"/>
      <c r="FU32" s="162"/>
      <c r="FV32" s="162"/>
      <c r="FW32" s="162"/>
      <c r="FX32" s="162"/>
      <c r="FY32" s="162"/>
      <c r="FZ32" s="162"/>
      <c r="GA32" s="162"/>
      <c r="GB32" s="162"/>
      <c r="GC32" s="162"/>
      <c r="GD32" s="162"/>
      <c r="GE32" s="162"/>
      <c r="GF32" s="162"/>
      <c r="GG32" s="162"/>
      <c r="GH32" s="162"/>
      <c r="GI32" s="162"/>
      <c r="GJ32" s="162"/>
      <c r="GK32" s="162"/>
      <c r="GL32" s="162"/>
      <c r="GM32" s="162"/>
      <c r="GN32" s="162"/>
      <c r="GO32" s="162"/>
      <c r="GP32" s="162"/>
      <c r="GQ32" s="162"/>
      <c r="GR32" s="162"/>
      <c r="GS32" s="162"/>
      <c r="GT32" s="162"/>
      <c r="GU32" s="162"/>
      <c r="GV32" s="162"/>
      <c r="GW32" s="162"/>
      <c r="GX32" s="162"/>
      <c r="GY32" s="162"/>
      <c r="GZ32" s="162"/>
      <c r="HA32" s="162"/>
      <c r="HB32" s="162"/>
      <c r="HC32" s="162"/>
      <c r="HD32" s="162"/>
      <c r="HE32" s="162"/>
      <c r="HF32" s="162"/>
      <c r="HG32" s="162"/>
      <c r="HH32" s="162"/>
      <c r="HI32" s="162"/>
      <c r="HJ32" s="162"/>
      <c r="HK32" s="162"/>
      <c r="HL32" s="162"/>
      <c r="HM32" s="162"/>
      <c r="HN32" s="162"/>
      <c r="HO32" s="162"/>
      <c r="HP32" s="162"/>
      <c r="HQ32" s="162"/>
      <c r="HR32" s="162"/>
      <c r="HS32" s="162"/>
      <c r="HT32" s="162"/>
      <c r="HU32" s="162"/>
      <c r="HV32" s="162"/>
      <c r="HW32" s="162"/>
      <c r="HX32" s="162"/>
      <c r="HY32" s="162"/>
      <c r="HZ32" s="162"/>
      <c r="IA32" s="162"/>
      <c r="IB32" s="162"/>
      <c r="IC32" s="162"/>
      <c r="ID32" s="162"/>
      <c r="IE32" s="162"/>
      <c r="IF32" s="162"/>
      <c r="IG32" s="162"/>
      <c r="IH32" s="162"/>
      <c r="II32" s="162"/>
      <c r="IJ32" s="162"/>
      <c r="IK32" s="162"/>
      <c r="IL32" s="162"/>
      <c r="IM32" s="162"/>
      <c r="IN32" s="162"/>
      <c r="IO32" s="162"/>
      <c r="IP32" s="162"/>
      <c r="IQ32" s="162"/>
      <c r="IR32" s="162"/>
      <c r="IS32" s="162"/>
      <c r="IT32" s="162"/>
      <c r="IU32" s="162"/>
      <c r="IV32" s="162"/>
    </row>
    <row r="33" spans="1:256" ht="33">
      <c r="A33" s="805"/>
      <c r="B33" s="808"/>
      <c r="C33" s="789"/>
      <c r="D33" s="801"/>
      <c r="E33" s="201" t="s">
        <v>1262</v>
      </c>
      <c r="F33" s="187" t="s">
        <v>1263</v>
      </c>
      <c r="G33" s="188"/>
      <c r="H33" s="189"/>
      <c r="I33" s="189" t="s">
        <v>1223</v>
      </c>
      <c r="J33" s="189"/>
      <c r="K33" s="189"/>
      <c r="L33" s="189"/>
      <c r="M33" s="189"/>
      <c r="N33" s="189"/>
      <c r="O33" s="189"/>
      <c r="P33" s="189"/>
      <c r="Q33" s="189"/>
      <c r="R33" s="189"/>
      <c r="S33" s="189"/>
      <c r="T33" s="189"/>
      <c r="U33" s="189"/>
      <c r="V33" s="189"/>
      <c r="W33" s="189"/>
      <c r="X33" s="189"/>
      <c r="Y33" s="189"/>
      <c r="Z33" s="189"/>
      <c r="AA33" s="189"/>
      <c r="AB33" s="189"/>
      <c r="AC33" s="189"/>
      <c r="AD33" s="190"/>
      <c r="AE33" s="191">
        <f t="shared" si="0"/>
        <v>1</v>
      </c>
      <c r="AF33" s="192">
        <f t="shared" si="1"/>
        <v>0</v>
      </c>
      <c r="AG33" s="193">
        <f t="shared" si="2"/>
        <v>0</v>
      </c>
      <c r="AH33" s="194">
        <f t="shared" si="3"/>
        <v>0</v>
      </c>
      <c r="AI33" s="195" t="s">
        <v>1264</v>
      </c>
      <c r="AJ33" s="196"/>
      <c r="AK33" s="162"/>
      <c r="AL33" s="162"/>
      <c r="AM33" s="162"/>
      <c r="AN33" s="162"/>
      <c r="AO33" s="162"/>
      <c r="AP33" s="162"/>
      <c r="AQ33" s="162"/>
      <c r="AR33" s="162"/>
      <c r="AS33" s="162"/>
      <c r="AT33" s="162"/>
      <c r="AU33" s="162"/>
      <c r="AV33" s="162"/>
      <c r="AW33" s="162"/>
      <c r="AX33" s="162"/>
      <c r="AY33" s="162"/>
      <c r="AZ33" s="162"/>
      <c r="BA33" s="162"/>
      <c r="BB33" s="162"/>
      <c r="BC33" s="162"/>
      <c r="BD33" s="162"/>
      <c r="BE33" s="162"/>
      <c r="BF33" s="162"/>
      <c r="BG33" s="162"/>
      <c r="BH33" s="162"/>
      <c r="BI33" s="162"/>
      <c r="BJ33" s="162"/>
      <c r="BK33" s="162"/>
      <c r="BL33" s="162"/>
      <c r="BM33" s="162"/>
      <c r="BN33" s="162"/>
      <c r="BO33" s="162"/>
      <c r="BP33" s="162"/>
      <c r="BQ33" s="162"/>
      <c r="BR33" s="162"/>
      <c r="BS33" s="162"/>
      <c r="BT33" s="162"/>
      <c r="BU33" s="162"/>
      <c r="BV33" s="162"/>
      <c r="BW33" s="162"/>
      <c r="BX33" s="162"/>
      <c r="BY33" s="162"/>
      <c r="BZ33" s="162"/>
      <c r="CA33" s="162"/>
      <c r="CB33" s="162"/>
      <c r="CC33" s="162"/>
      <c r="CD33" s="162"/>
      <c r="CE33" s="162"/>
      <c r="CF33" s="162"/>
      <c r="CG33" s="162"/>
      <c r="CH33" s="162"/>
      <c r="CI33" s="162"/>
      <c r="CJ33" s="162"/>
      <c r="CK33" s="162"/>
      <c r="CL33" s="162"/>
      <c r="CM33" s="162"/>
      <c r="CN33" s="162"/>
      <c r="CO33" s="162"/>
      <c r="CP33" s="162"/>
      <c r="CQ33" s="162"/>
      <c r="CR33" s="162"/>
      <c r="CS33" s="162"/>
      <c r="CT33" s="162"/>
      <c r="CU33" s="162"/>
      <c r="CV33" s="162"/>
      <c r="CW33" s="162"/>
      <c r="CX33" s="162"/>
      <c r="CY33" s="162"/>
      <c r="CZ33" s="162"/>
      <c r="DA33" s="162"/>
      <c r="DB33" s="162"/>
      <c r="DC33" s="162"/>
      <c r="DD33" s="162"/>
      <c r="DE33" s="162"/>
      <c r="DF33" s="162"/>
      <c r="DG33" s="162"/>
      <c r="DH33" s="162"/>
      <c r="DI33" s="162"/>
      <c r="DJ33" s="162"/>
      <c r="DK33" s="162"/>
      <c r="DL33" s="162"/>
      <c r="DM33" s="162"/>
      <c r="DN33" s="162"/>
      <c r="DO33" s="162"/>
      <c r="DP33" s="162"/>
      <c r="DQ33" s="162"/>
      <c r="DR33" s="162"/>
      <c r="DS33" s="162"/>
      <c r="DT33" s="162"/>
      <c r="DU33" s="162"/>
      <c r="DV33" s="162"/>
      <c r="DW33" s="162"/>
      <c r="DX33" s="162"/>
      <c r="DY33" s="162"/>
      <c r="DZ33" s="162"/>
      <c r="EA33" s="162"/>
      <c r="EB33" s="162"/>
      <c r="EC33" s="162"/>
      <c r="ED33" s="162"/>
      <c r="EE33" s="162"/>
      <c r="EF33" s="162"/>
      <c r="EG33" s="162"/>
      <c r="EH33" s="162"/>
      <c r="EI33" s="162"/>
      <c r="EJ33" s="162"/>
      <c r="EK33" s="162"/>
      <c r="EL33" s="162"/>
      <c r="EM33" s="162"/>
      <c r="EN33" s="162"/>
      <c r="EO33" s="162"/>
      <c r="EP33" s="162"/>
      <c r="EQ33" s="162"/>
      <c r="ER33" s="162"/>
      <c r="ES33" s="162"/>
      <c r="ET33" s="162"/>
      <c r="EU33" s="162"/>
      <c r="EV33" s="162"/>
      <c r="EW33" s="162"/>
      <c r="EX33" s="162"/>
      <c r="EY33" s="162"/>
      <c r="EZ33" s="162"/>
      <c r="FA33" s="162"/>
      <c r="FB33" s="162"/>
      <c r="FC33" s="162"/>
      <c r="FD33" s="162"/>
      <c r="FE33" s="162"/>
      <c r="FF33" s="162"/>
      <c r="FG33" s="162"/>
      <c r="FH33" s="162"/>
      <c r="FI33" s="162"/>
      <c r="FJ33" s="162"/>
      <c r="FK33" s="162"/>
      <c r="FL33" s="162"/>
      <c r="FM33" s="162"/>
      <c r="FN33" s="162"/>
      <c r="FO33" s="162"/>
      <c r="FP33" s="162"/>
      <c r="FQ33" s="162"/>
      <c r="FR33" s="162"/>
      <c r="FS33" s="162"/>
      <c r="FT33" s="162"/>
      <c r="FU33" s="162"/>
      <c r="FV33" s="162"/>
      <c r="FW33" s="162"/>
      <c r="FX33" s="162"/>
      <c r="FY33" s="162"/>
      <c r="FZ33" s="162"/>
      <c r="GA33" s="162"/>
      <c r="GB33" s="162"/>
      <c r="GC33" s="162"/>
      <c r="GD33" s="162"/>
      <c r="GE33" s="162"/>
      <c r="GF33" s="162"/>
      <c r="GG33" s="162"/>
      <c r="GH33" s="162"/>
      <c r="GI33" s="162"/>
      <c r="GJ33" s="162"/>
      <c r="GK33" s="162"/>
      <c r="GL33" s="162"/>
      <c r="GM33" s="162"/>
      <c r="GN33" s="162"/>
      <c r="GO33" s="162"/>
      <c r="GP33" s="162"/>
      <c r="GQ33" s="162"/>
      <c r="GR33" s="162"/>
      <c r="GS33" s="162"/>
      <c r="GT33" s="162"/>
      <c r="GU33" s="162"/>
      <c r="GV33" s="162"/>
      <c r="GW33" s="162"/>
      <c r="GX33" s="162"/>
      <c r="GY33" s="162"/>
      <c r="GZ33" s="162"/>
      <c r="HA33" s="162"/>
      <c r="HB33" s="162"/>
      <c r="HC33" s="162"/>
      <c r="HD33" s="162"/>
      <c r="HE33" s="162"/>
      <c r="HF33" s="162"/>
      <c r="HG33" s="162"/>
      <c r="HH33" s="162"/>
      <c r="HI33" s="162"/>
      <c r="HJ33" s="162"/>
      <c r="HK33" s="162"/>
      <c r="HL33" s="162"/>
      <c r="HM33" s="162"/>
      <c r="HN33" s="162"/>
      <c r="HO33" s="162"/>
      <c r="HP33" s="162"/>
      <c r="HQ33" s="162"/>
      <c r="HR33" s="162"/>
      <c r="HS33" s="162"/>
      <c r="HT33" s="162"/>
      <c r="HU33" s="162"/>
      <c r="HV33" s="162"/>
      <c r="HW33" s="162"/>
      <c r="HX33" s="162"/>
      <c r="HY33" s="162"/>
      <c r="HZ33" s="162"/>
      <c r="IA33" s="162"/>
      <c r="IB33" s="162"/>
      <c r="IC33" s="162"/>
      <c r="ID33" s="162"/>
      <c r="IE33" s="162"/>
      <c r="IF33" s="162"/>
      <c r="IG33" s="162"/>
      <c r="IH33" s="162"/>
      <c r="II33" s="162"/>
      <c r="IJ33" s="162"/>
      <c r="IK33" s="162"/>
      <c r="IL33" s="162"/>
      <c r="IM33" s="162"/>
      <c r="IN33" s="162"/>
      <c r="IO33" s="162"/>
      <c r="IP33" s="162"/>
      <c r="IQ33" s="162"/>
      <c r="IR33" s="162"/>
      <c r="IS33" s="162"/>
      <c r="IT33" s="162"/>
      <c r="IU33" s="162"/>
      <c r="IV33" s="162"/>
    </row>
    <row r="34" spans="1:256" ht="33">
      <c r="A34" s="805"/>
      <c r="B34" s="808"/>
      <c r="C34" s="789"/>
      <c r="D34" s="802"/>
      <c r="E34" s="200" t="s">
        <v>1265</v>
      </c>
      <c r="F34" s="187" t="s">
        <v>1266</v>
      </c>
      <c r="G34" s="188"/>
      <c r="H34" s="189"/>
      <c r="I34" s="189"/>
      <c r="J34" s="189"/>
      <c r="K34" s="189"/>
      <c r="L34" s="189"/>
      <c r="M34" s="189"/>
      <c r="N34" s="189"/>
      <c r="O34" s="189"/>
      <c r="P34" s="189"/>
      <c r="Q34" s="189"/>
      <c r="R34" s="189"/>
      <c r="S34" s="189"/>
      <c r="T34" s="189"/>
      <c r="U34" s="189"/>
      <c r="V34" s="189"/>
      <c r="W34" s="189"/>
      <c r="X34" s="189"/>
      <c r="Y34" s="189"/>
      <c r="Z34" s="189"/>
      <c r="AA34" s="189"/>
      <c r="AB34" s="189"/>
      <c r="AC34" s="189"/>
      <c r="AD34" s="190"/>
      <c r="AE34" s="191">
        <f t="shared" si="0"/>
        <v>0</v>
      </c>
      <c r="AF34" s="192">
        <f t="shared" si="1"/>
        <v>0</v>
      </c>
      <c r="AG34" s="193">
        <f t="shared" si="2"/>
        <v>0</v>
      </c>
      <c r="AH34" s="194" t="e">
        <f t="shared" si="3"/>
        <v>#DIV/0!</v>
      </c>
      <c r="AI34" s="195" t="s">
        <v>1267</v>
      </c>
      <c r="AJ34" s="196"/>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2"/>
      <c r="CL34" s="162"/>
      <c r="CM34" s="162"/>
      <c r="CN34" s="162"/>
      <c r="CO34" s="162"/>
      <c r="CP34" s="162"/>
      <c r="CQ34" s="162"/>
      <c r="CR34" s="162"/>
      <c r="CS34" s="162"/>
      <c r="CT34" s="162"/>
      <c r="CU34" s="162"/>
      <c r="CV34" s="162"/>
      <c r="CW34" s="162"/>
      <c r="CX34" s="162"/>
      <c r="CY34" s="162"/>
      <c r="CZ34" s="162"/>
      <c r="DA34" s="162"/>
      <c r="DB34" s="162"/>
      <c r="DC34" s="162"/>
      <c r="DD34" s="162"/>
      <c r="DE34" s="162"/>
      <c r="DF34" s="162"/>
      <c r="DG34" s="162"/>
      <c r="DH34" s="162"/>
      <c r="DI34" s="162"/>
      <c r="DJ34" s="162"/>
      <c r="DK34" s="162"/>
      <c r="DL34" s="162"/>
      <c r="DM34" s="162"/>
      <c r="DN34" s="162"/>
      <c r="DO34" s="162"/>
      <c r="DP34" s="162"/>
      <c r="DQ34" s="162"/>
      <c r="DR34" s="162"/>
      <c r="DS34" s="162"/>
      <c r="DT34" s="162"/>
      <c r="DU34" s="162"/>
      <c r="DV34" s="162"/>
      <c r="DW34" s="162"/>
      <c r="DX34" s="162"/>
      <c r="DY34" s="162"/>
      <c r="DZ34" s="162"/>
      <c r="EA34" s="162"/>
      <c r="EB34" s="162"/>
      <c r="EC34" s="162"/>
      <c r="ED34" s="162"/>
      <c r="EE34" s="162"/>
      <c r="EF34" s="162"/>
      <c r="EG34" s="162"/>
      <c r="EH34" s="162"/>
      <c r="EI34" s="162"/>
      <c r="EJ34" s="162"/>
      <c r="EK34" s="162"/>
      <c r="EL34" s="162"/>
      <c r="EM34" s="162"/>
      <c r="EN34" s="162"/>
      <c r="EO34" s="162"/>
      <c r="EP34" s="162"/>
      <c r="EQ34" s="162"/>
      <c r="ER34" s="162"/>
      <c r="ES34" s="162"/>
      <c r="ET34" s="162"/>
      <c r="EU34" s="162"/>
      <c r="EV34" s="162"/>
      <c r="EW34" s="162"/>
      <c r="EX34" s="162"/>
      <c r="EY34" s="162"/>
      <c r="EZ34" s="162"/>
      <c r="FA34" s="162"/>
      <c r="FB34" s="162"/>
      <c r="FC34" s="162"/>
      <c r="FD34" s="162"/>
      <c r="FE34" s="162"/>
      <c r="FF34" s="162"/>
      <c r="FG34" s="162"/>
      <c r="FH34" s="162"/>
      <c r="FI34" s="162"/>
      <c r="FJ34" s="162"/>
      <c r="FK34" s="162"/>
      <c r="FL34" s="162"/>
      <c r="FM34" s="162"/>
      <c r="FN34" s="162"/>
      <c r="FO34" s="162"/>
      <c r="FP34" s="162"/>
      <c r="FQ34" s="162"/>
      <c r="FR34" s="162"/>
      <c r="FS34" s="162"/>
      <c r="FT34" s="162"/>
      <c r="FU34" s="162"/>
      <c r="FV34" s="162"/>
      <c r="FW34" s="162"/>
      <c r="FX34" s="162"/>
      <c r="FY34" s="162"/>
      <c r="FZ34" s="162"/>
      <c r="GA34" s="162"/>
      <c r="GB34" s="162"/>
      <c r="GC34" s="162"/>
      <c r="GD34" s="162"/>
      <c r="GE34" s="162"/>
      <c r="GF34" s="162"/>
      <c r="GG34" s="162"/>
      <c r="GH34" s="162"/>
      <c r="GI34" s="162"/>
      <c r="GJ34" s="162"/>
      <c r="GK34" s="162"/>
      <c r="GL34" s="162"/>
      <c r="GM34" s="162"/>
      <c r="GN34" s="162"/>
      <c r="GO34" s="162"/>
      <c r="GP34" s="162"/>
      <c r="GQ34" s="162"/>
      <c r="GR34" s="162"/>
      <c r="GS34" s="162"/>
      <c r="GT34" s="162"/>
      <c r="GU34" s="162"/>
      <c r="GV34" s="162"/>
      <c r="GW34" s="162"/>
      <c r="GX34" s="162"/>
      <c r="GY34" s="162"/>
      <c r="GZ34" s="162"/>
      <c r="HA34" s="162"/>
      <c r="HB34" s="162"/>
      <c r="HC34" s="162"/>
      <c r="HD34" s="162"/>
      <c r="HE34" s="162"/>
      <c r="HF34" s="162"/>
      <c r="HG34" s="162"/>
      <c r="HH34" s="162"/>
      <c r="HI34" s="162"/>
      <c r="HJ34" s="162"/>
      <c r="HK34" s="162"/>
      <c r="HL34" s="162"/>
      <c r="HM34" s="162"/>
      <c r="HN34" s="162"/>
      <c r="HO34" s="162"/>
      <c r="HP34" s="162"/>
      <c r="HQ34" s="162"/>
      <c r="HR34" s="162"/>
      <c r="HS34" s="162"/>
      <c r="HT34" s="162"/>
      <c r="HU34" s="162"/>
      <c r="HV34" s="162"/>
      <c r="HW34" s="162"/>
      <c r="HX34" s="162"/>
      <c r="HY34" s="162"/>
      <c r="HZ34" s="162"/>
      <c r="IA34" s="162"/>
      <c r="IB34" s="162"/>
      <c r="IC34" s="162"/>
      <c r="ID34" s="162"/>
      <c r="IE34" s="162"/>
      <c r="IF34" s="162"/>
      <c r="IG34" s="162"/>
      <c r="IH34" s="162"/>
      <c r="II34" s="162"/>
      <c r="IJ34" s="162"/>
      <c r="IK34" s="162"/>
      <c r="IL34" s="162"/>
      <c r="IM34" s="162"/>
      <c r="IN34" s="162"/>
      <c r="IO34" s="162"/>
      <c r="IP34" s="162"/>
      <c r="IQ34" s="162"/>
      <c r="IR34" s="162"/>
      <c r="IS34" s="162"/>
      <c r="IT34" s="162"/>
      <c r="IU34" s="162"/>
      <c r="IV34" s="162"/>
    </row>
    <row r="35" spans="1:256" ht="33">
      <c r="A35" s="805"/>
      <c r="B35" s="808"/>
      <c r="C35" s="789"/>
      <c r="D35" s="788" t="s">
        <v>1268</v>
      </c>
      <c r="E35" s="394" t="s">
        <v>1269</v>
      </c>
      <c r="F35" s="187" t="s">
        <v>1270</v>
      </c>
      <c r="G35" s="188"/>
      <c r="H35" s="189"/>
      <c r="I35" s="189" t="s">
        <v>1223</v>
      </c>
      <c r="J35" s="189"/>
      <c r="K35" s="189" t="s">
        <v>1223</v>
      </c>
      <c r="L35" s="189"/>
      <c r="M35" s="189"/>
      <c r="N35" s="189"/>
      <c r="O35" s="189"/>
      <c r="P35" s="189"/>
      <c r="Q35" s="189"/>
      <c r="R35" s="189"/>
      <c r="S35" s="189"/>
      <c r="T35" s="189"/>
      <c r="U35" s="189"/>
      <c r="V35" s="189"/>
      <c r="W35" s="189"/>
      <c r="X35" s="189"/>
      <c r="Y35" s="189"/>
      <c r="Z35" s="189"/>
      <c r="AA35" s="189"/>
      <c r="AB35" s="189"/>
      <c r="AC35" s="189"/>
      <c r="AD35" s="190"/>
      <c r="AE35" s="191">
        <f t="shared" si="0"/>
        <v>2</v>
      </c>
      <c r="AF35" s="192">
        <f t="shared" si="1"/>
        <v>0</v>
      </c>
      <c r="AG35" s="193">
        <f t="shared" si="2"/>
        <v>0</v>
      </c>
      <c r="AH35" s="194">
        <f t="shared" si="3"/>
        <v>0</v>
      </c>
      <c r="AI35" s="195" t="s">
        <v>1271</v>
      </c>
      <c r="AJ35" s="196"/>
      <c r="AK35" s="162"/>
      <c r="AL35" s="162"/>
      <c r="AM35" s="162"/>
      <c r="AN35" s="162"/>
      <c r="AO35" s="162"/>
      <c r="AP35" s="162"/>
      <c r="AQ35" s="162"/>
      <c r="AR35" s="162"/>
      <c r="AS35" s="162"/>
      <c r="AT35" s="162"/>
      <c r="AU35" s="162"/>
      <c r="AV35" s="162"/>
      <c r="AW35" s="162"/>
      <c r="AX35" s="162"/>
      <c r="AY35" s="162"/>
      <c r="AZ35" s="162"/>
      <c r="BA35" s="162"/>
      <c r="BB35" s="162"/>
      <c r="BC35" s="162"/>
      <c r="BD35" s="162"/>
      <c r="BE35" s="162"/>
      <c r="BF35" s="162"/>
      <c r="BG35" s="162"/>
      <c r="BH35" s="162"/>
      <c r="BI35" s="162"/>
      <c r="BJ35" s="162"/>
      <c r="BK35" s="162"/>
      <c r="BL35" s="162"/>
      <c r="BM35" s="162"/>
      <c r="BN35" s="162"/>
      <c r="BO35" s="162"/>
      <c r="BP35" s="162"/>
      <c r="BQ35" s="162"/>
      <c r="BR35" s="162"/>
      <c r="BS35" s="162"/>
      <c r="BT35" s="162"/>
      <c r="BU35" s="162"/>
      <c r="BV35" s="162"/>
      <c r="BW35" s="162"/>
      <c r="BX35" s="162"/>
      <c r="BY35" s="162"/>
      <c r="BZ35" s="162"/>
      <c r="CA35" s="162"/>
      <c r="CB35" s="162"/>
      <c r="CC35" s="162"/>
      <c r="CD35" s="162"/>
      <c r="CE35" s="162"/>
      <c r="CF35" s="162"/>
      <c r="CG35" s="162"/>
      <c r="CH35" s="162"/>
      <c r="CI35" s="162"/>
      <c r="CJ35" s="162"/>
      <c r="CK35" s="162"/>
      <c r="CL35" s="162"/>
      <c r="CM35" s="162"/>
      <c r="CN35" s="162"/>
      <c r="CO35" s="162"/>
      <c r="CP35" s="162"/>
      <c r="CQ35" s="162"/>
      <c r="CR35" s="162"/>
      <c r="CS35" s="162"/>
      <c r="CT35" s="162"/>
      <c r="CU35" s="162"/>
      <c r="CV35" s="162"/>
      <c r="CW35" s="162"/>
      <c r="CX35" s="162"/>
      <c r="CY35" s="162"/>
      <c r="CZ35" s="162"/>
      <c r="DA35" s="162"/>
      <c r="DB35" s="162"/>
      <c r="DC35" s="162"/>
      <c r="DD35" s="162"/>
      <c r="DE35" s="162"/>
      <c r="DF35" s="162"/>
      <c r="DG35" s="162"/>
      <c r="DH35" s="162"/>
      <c r="DI35" s="162"/>
      <c r="DJ35" s="162"/>
      <c r="DK35" s="162"/>
      <c r="DL35" s="162"/>
      <c r="DM35" s="162"/>
      <c r="DN35" s="162"/>
      <c r="DO35" s="162"/>
      <c r="DP35" s="162"/>
      <c r="DQ35" s="162"/>
      <c r="DR35" s="162"/>
      <c r="DS35" s="162"/>
      <c r="DT35" s="162"/>
      <c r="DU35" s="162"/>
      <c r="DV35" s="162"/>
      <c r="DW35" s="162"/>
      <c r="DX35" s="162"/>
      <c r="DY35" s="162"/>
      <c r="DZ35" s="162"/>
      <c r="EA35" s="162"/>
      <c r="EB35" s="162"/>
      <c r="EC35" s="162"/>
      <c r="ED35" s="162"/>
      <c r="EE35" s="162"/>
      <c r="EF35" s="162"/>
      <c r="EG35" s="162"/>
      <c r="EH35" s="162"/>
      <c r="EI35" s="162"/>
      <c r="EJ35" s="162"/>
      <c r="EK35" s="162"/>
      <c r="EL35" s="162"/>
      <c r="EM35" s="162"/>
      <c r="EN35" s="162"/>
      <c r="EO35" s="162"/>
      <c r="EP35" s="162"/>
      <c r="EQ35" s="162"/>
      <c r="ER35" s="162"/>
      <c r="ES35" s="162"/>
      <c r="ET35" s="162"/>
      <c r="EU35" s="162"/>
      <c r="EV35" s="162"/>
      <c r="EW35" s="162"/>
      <c r="EX35" s="162"/>
      <c r="EY35" s="162"/>
      <c r="EZ35" s="162"/>
      <c r="FA35" s="162"/>
      <c r="FB35" s="162"/>
      <c r="FC35" s="162"/>
      <c r="FD35" s="162"/>
      <c r="FE35" s="162"/>
      <c r="FF35" s="162"/>
      <c r="FG35" s="162"/>
      <c r="FH35" s="162"/>
      <c r="FI35" s="162"/>
      <c r="FJ35" s="162"/>
      <c r="FK35" s="162"/>
      <c r="FL35" s="162"/>
      <c r="FM35" s="162"/>
      <c r="FN35" s="162"/>
      <c r="FO35" s="162"/>
      <c r="FP35" s="162"/>
      <c r="FQ35" s="162"/>
      <c r="FR35" s="162"/>
      <c r="FS35" s="162"/>
      <c r="FT35" s="162"/>
      <c r="FU35" s="162"/>
      <c r="FV35" s="162"/>
      <c r="FW35" s="162"/>
      <c r="FX35" s="162"/>
      <c r="FY35" s="162"/>
      <c r="FZ35" s="162"/>
      <c r="GA35" s="162"/>
      <c r="GB35" s="162"/>
      <c r="GC35" s="162"/>
      <c r="GD35" s="162"/>
      <c r="GE35" s="162"/>
      <c r="GF35" s="162"/>
      <c r="GG35" s="162"/>
      <c r="GH35" s="162"/>
      <c r="GI35" s="162"/>
      <c r="GJ35" s="162"/>
      <c r="GK35" s="162"/>
      <c r="GL35" s="162"/>
      <c r="GM35" s="162"/>
      <c r="GN35" s="162"/>
      <c r="GO35" s="162"/>
      <c r="GP35" s="162"/>
      <c r="GQ35" s="162"/>
      <c r="GR35" s="162"/>
      <c r="GS35" s="162"/>
      <c r="GT35" s="162"/>
      <c r="GU35" s="162"/>
      <c r="GV35" s="162"/>
      <c r="GW35" s="162"/>
      <c r="GX35" s="162"/>
      <c r="GY35" s="162"/>
      <c r="GZ35" s="162"/>
      <c r="HA35" s="162"/>
      <c r="HB35" s="162"/>
      <c r="HC35" s="162"/>
      <c r="HD35" s="162"/>
      <c r="HE35" s="162"/>
      <c r="HF35" s="162"/>
      <c r="HG35" s="162"/>
      <c r="HH35" s="162"/>
      <c r="HI35" s="162"/>
      <c r="HJ35" s="162"/>
      <c r="HK35" s="162"/>
      <c r="HL35" s="162"/>
      <c r="HM35" s="162"/>
      <c r="HN35" s="162"/>
      <c r="HO35" s="162"/>
      <c r="HP35" s="162"/>
      <c r="HQ35" s="162"/>
      <c r="HR35" s="162"/>
      <c r="HS35" s="162"/>
      <c r="HT35" s="162"/>
      <c r="HU35" s="162"/>
      <c r="HV35" s="162"/>
      <c r="HW35" s="162"/>
      <c r="HX35" s="162"/>
      <c r="HY35" s="162"/>
      <c r="HZ35" s="162"/>
      <c r="IA35" s="162"/>
      <c r="IB35" s="162"/>
      <c r="IC35" s="162"/>
      <c r="ID35" s="162"/>
      <c r="IE35" s="162"/>
      <c r="IF35" s="162"/>
      <c r="IG35" s="162"/>
      <c r="IH35" s="162"/>
      <c r="II35" s="162"/>
      <c r="IJ35" s="162"/>
      <c r="IK35" s="162"/>
      <c r="IL35" s="162"/>
      <c r="IM35" s="162"/>
      <c r="IN35" s="162"/>
      <c r="IO35" s="162"/>
      <c r="IP35" s="162"/>
      <c r="IQ35" s="162"/>
      <c r="IR35" s="162"/>
      <c r="IS35" s="162"/>
      <c r="IT35" s="162"/>
      <c r="IU35" s="162"/>
      <c r="IV35" s="162"/>
    </row>
    <row r="36" spans="1:256" ht="33">
      <c r="A36" s="805"/>
      <c r="B36" s="808"/>
      <c r="C36" s="789"/>
      <c r="D36" s="788"/>
      <c r="E36" s="202" t="s">
        <v>1272</v>
      </c>
      <c r="F36" s="187" t="s">
        <v>1234</v>
      </c>
      <c r="G36" s="188"/>
      <c r="H36" s="189"/>
      <c r="I36" s="189"/>
      <c r="J36" s="189"/>
      <c r="K36" s="189"/>
      <c r="L36" s="189"/>
      <c r="M36" s="189"/>
      <c r="N36" s="189"/>
      <c r="O36" s="189"/>
      <c r="P36" s="189"/>
      <c r="Q36" s="189"/>
      <c r="R36" s="189"/>
      <c r="S36" s="189"/>
      <c r="T36" s="189"/>
      <c r="U36" s="189"/>
      <c r="V36" s="189"/>
      <c r="W36" s="189"/>
      <c r="X36" s="189"/>
      <c r="Y36" s="189"/>
      <c r="Z36" s="189"/>
      <c r="AA36" s="189"/>
      <c r="AB36" s="189"/>
      <c r="AC36" s="189"/>
      <c r="AD36" s="190"/>
      <c r="AE36" s="191">
        <f t="shared" si="0"/>
        <v>0</v>
      </c>
      <c r="AF36" s="192">
        <f t="shared" si="1"/>
        <v>0</v>
      </c>
      <c r="AG36" s="193">
        <f t="shared" si="2"/>
        <v>0</v>
      </c>
      <c r="AH36" s="194" t="e">
        <f t="shared" si="3"/>
        <v>#DIV/0!</v>
      </c>
      <c r="AI36" s="195" t="s">
        <v>1273</v>
      </c>
      <c r="AJ36" s="196"/>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c r="CW36" s="162"/>
      <c r="CX36" s="162"/>
      <c r="CY36" s="162"/>
      <c r="CZ36" s="162"/>
      <c r="DA36" s="162"/>
      <c r="DB36" s="162"/>
      <c r="DC36" s="162"/>
      <c r="DD36" s="162"/>
      <c r="DE36" s="162"/>
      <c r="DF36" s="162"/>
      <c r="DG36" s="162"/>
      <c r="DH36" s="162"/>
      <c r="DI36" s="162"/>
      <c r="DJ36" s="162"/>
      <c r="DK36" s="162"/>
      <c r="DL36" s="162"/>
      <c r="DM36" s="162"/>
      <c r="DN36" s="162"/>
      <c r="DO36" s="162"/>
      <c r="DP36" s="162"/>
      <c r="DQ36" s="162"/>
      <c r="DR36" s="162"/>
      <c r="DS36" s="162"/>
      <c r="DT36" s="162"/>
      <c r="DU36" s="162"/>
      <c r="DV36" s="162"/>
      <c r="DW36" s="162"/>
      <c r="DX36" s="162"/>
      <c r="DY36" s="162"/>
      <c r="DZ36" s="162"/>
      <c r="EA36" s="162"/>
      <c r="EB36" s="162"/>
      <c r="EC36" s="162"/>
      <c r="ED36" s="162"/>
      <c r="EE36" s="162"/>
      <c r="EF36" s="162"/>
      <c r="EG36" s="162"/>
      <c r="EH36" s="162"/>
      <c r="EI36" s="162"/>
      <c r="EJ36" s="162"/>
      <c r="EK36" s="162"/>
      <c r="EL36" s="162"/>
      <c r="EM36" s="162"/>
      <c r="EN36" s="162"/>
      <c r="EO36" s="162"/>
      <c r="EP36" s="162"/>
      <c r="EQ36" s="162"/>
      <c r="ER36" s="162"/>
      <c r="ES36" s="162"/>
      <c r="ET36" s="162"/>
      <c r="EU36" s="162"/>
      <c r="EV36" s="162"/>
      <c r="EW36" s="162"/>
      <c r="EX36" s="162"/>
      <c r="EY36" s="162"/>
      <c r="EZ36" s="162"/>
      <c r="FA36" s="162"/>
      <c r="FB36" s="162"/>
      <c r="FC36" s="162"/>
      <c r="FD36" s="162"/>
      <c r="FE36" s="162"/>
      <c r="FF36" s="162"/>
      <c r="FG36" s="162"/>
      <c r="FH36" s="162"/>
      <c r="FI36" s="162"/>
      <c r="FJ36" s="162"/>
      <c r="FK36" s="162"/>
      <c r="FL36" s="162"/>
      <c r="FM36" s="162"/>
      <c r="FN36" s="162"/>
      <c r="FO36" s="162"/>
      <c r="FP36" s="162"/>
      <c r="FQ36" s="162"/>
      <c r="FR36" s="162"/>
      <c r="FS36" s="162"/>
      <c r="FT36" s="162"/>
      <c r="FU36" s="162"/>
      <c r="FV36" s="162"/>
      <c r="FW36" s="162"/>
      <c r="FX36" s="162"/>
      <c r="FY36" s="162"/>
      <c r="FZ36" s="162"/>
      <c r="GA36" s="162"/>
      <c r="GB36" s="162"/>
      <c r="GC36" s="162"/>
      <c r="GD36" s="162"/>
      <c r="GE36" s="162"/>
      <c r="GF36" s="162"/>
      <c r="GG36" s="162"/>
      <c r="GH36" s="162"/>
      <c r="GI36" s="162"/>
      <c r="GJ36" s="162"/>
      <c r="GK36" s="162"/>
      <c r="GL36" s="162"/>
      <c r="GM36" s="162"/>
      <c r="GN36" s="162"/>
      <c r="GO36" s="162"/>
      <c r="GP36" s="162"/>
      <c r="GQ36" s="162"/>
      <c r="GR36" s="162"/>
      <c r="GS36" s="162"/>
      <c r="GT36" s="162"/>
      <c r="GU36" s="162"/>
      <c r="GV36" s="162"/>
      <c r="GW36" s="162"/>
      <c r="GX36" s="162"/>
      <c r="GY36" s="162"/>
      <c r="GZ36" s="162"/>
      <c r="HA36" s="162"/>
      <c r="HB36" s="162"/>
      <c r="HC36" s="162"/>
      <c r="HD36" s="162"/>
      <c r="HE36" s="162"/>
      <c r="HF36" s="162"/>
      <c r="HG36" s="162"/>
      <c r="HH36" s="162"/>
      <c r="HI36" s="162"/>
      <c r="HJ36" s="162"/>
      <c r="HK36" s="162"/>
      <c r="HL36" s="162"/>
      <c r="HM36" s="162"/>
      <c r="HN36" s="162"/>
      <c r="HO36" s="162"/>
      <c r="HP36" s="162"/>
      <c r="HQ36" s="162"/>
      <c r="HR36" s="162"/>
      <c r="HS36" s="162"/>
      <c r="HT36" s="162"/>
      <c r="HU36" s="162"/>
      <c r="HV36" s="162"/>
      <c r="HW36" s="162"/>
      <c r="HX36" s="162"/>
      <c r="HY36" s="162"/>
      <c r="HZ36" s="162"/>
      <c r="IA36" s="162"/>
      <c r="IB36" s="162"/>
      <c r="IC36" s="162"/>
      <c r="ID36" s="162"/>
      <c r="IE36" s="162"/>
      <c r="IF36" s="162"/>
      <c r="IG36" s="162"/>
      <c r="IH36" s="162"/>
      <c r="II36" s="162"/>
      <c r="IJ36" s="162"/>
      <c r="IK36" s="162"/>
      <c r="IL36" s="162"/>
      <c r="IM36" s="162"/>
      <c r="IN36" s="162"/>
      <c r="IO36" s="162"/>
      <c r="IP36" s="162"/>
      <c r="IQ36" s="162"/>
      <c r="IR36" s="162"/>
      <c r="IS36" s="162"/>
      <c r="IT36" s="162"/>
      <c r="IU36" s="162"/>
      <c r="IV36" s="162"/>
    </row>
    <row r="37" spans="1:256" ht="49.5">
      <c r="A37" s="805"/>
      <c r="B37" s="808"/>
      <c r="C37" s="789"/>
      <c r="D37" s="788"/>
      <c r="E37" s="186" t="s">
        <v>1274</v>
      </c>
      <c r="F37" s="187" t="s">
        <v>1275</v>
      </c>
      <c r="G37" s="188"/>
      <c r="H37" s="189"/>
      <c r="I37" s="189"/>
      <c r="J37" s="189"/>
      <c r="K37" s="189"/>
      <c r="L37" s="189"/>
      <c r="M37" s="189" t="s">
        <v>1223</v>
      </c>
      <c r="N37" s="189"/>
      <c r="O37" s="189"/>
      <c r="P37" s="189"/>
      <c r="Q37" s="189"/>
      <c r="R37" s="189"/>
      <c r="S37" s="189" t="s">
        <v>1251</v>
      </c>
      <c r="T37" s="189"/>
      <c r="U37" s="189"/>
      <c r="V37" s="189"/>
      <c r="W37" s="189"/>
      <c r="X37" s="189"/>
      <c r="Y37" s="189" t="s">
        <v>1251</v>
      </c>
      <c r="Z37" s="189"/>
      <c r="AA37" s="189"/>
      <c r="AB37" s="189"/>
      <c r="AC37" s="189"/>
      <c r="AD37" s="190"/>
      <c r="AE37" s="191">
        <f t="shared" si="0"/>
        <v>3</v>
      </c>
      <c r="AF37" s="192">
        <f t="shared" si="1"/>
        <v>0</v>
      </c>
      <c r="AG37" s="193">
        <f t="shared" si="2"/>
        <v>0</v>
      </c>
      <c r="AH37" s="194">
        <f t="shared" si="3"/>
        <v>0</v>
      </c>
      <c r="AI37" s="195" t="s">
        <v>1273</v>
      </c>
      <c r="AJ37" s="196"/>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2"/>
      <c r="CT37" s="162"/>
      <c r="CU37" s="162"/>
      <c r="CV37" s="162"/>
      <c r="CW37" s="162"/>
      <c r="CX37" s="162"/>
      <c r="CY37" s="162"/>
      <c r="CZ37" s="162"/>
      <c r="DA37" s="162"/>
      <c r="DB37" s="162"/>
      <c r="DC37" s="162"/>
      <c r="DD37" s="162"/>
      <c r="DE37" s="162"/>
      <c r="DF37" s="162"/>
      <c r="DG37" s="162"/>
      <c r="DH37" s="162"/>
      <c r="DI37" s="162"/>
      <c r="DJ37" s="162"/>
      <c r="DK37" s="162"/>
      <c r="DL37" s="162"/>
      <c r="DM37" s="162"/>
      <c r="DN37" s="162"/>
      <c r="DO37" s="162"/>
      <c r="DP37" s="162"/>
      <c r="DQ37" s="162"/>
      <c r="DR37" s="162"/>
      <c r="DS37" s="162"/>
      <c r="DT37" s="162"/>
      <c r="DU37" s="162"/>
      <c r="DV37" s="162"/>
      <c r="DW37" s="162"/>
      <c r="DX37" s="162"/>
      <c r="DY37" s="162"/>
      <c r="DZ37" s="162"/>
      <c r="EA37" s="162"/>
      <c r="EB37" s="162"/>
      <c r="EC37" s="162"/>
      <c r="ED37" s="162"/>
      <c r="EE37" s="162"/>
      <c r="EF37" s="162"/>
      <c r="EG37" s="162"/>
      <c r="EH37" s="162"/>
      <c r="EI37" s="162"/>
      <c r="EJ37" s="162"/>
      <c r="EK37" s="162"/>
      <c r="EL37" s="162"/>
      <c r="EM37" s="162"/>
      <c r="EN37" s="162"/>
      <c r="EO37" s="162"/>
      <c r="EP37" s="162"/>
      <c r="EQ37" s="162"/>
      <c r="ER37" s="162"/>
      <c r="ES37" s="162"/>
      <c r="ET37" s="162"/>
      <c r="EU37" s="162"/>
      <c r="EV37" s="162"/>
      <c r="EW37" s="162"/>
      <c r="EX37" s="162"/>
      <c r="EY37" s="162"/>
      <c r="EZ37" s="162"/>
      <c r="FA37" s="162"/>
      <c r="FB37" s="162"/>
      <c r="FC37" s="162"/>
      <c r="FD37" s="162"/>
      <c r="FE37" s="162"/>
      <c r="FF37" s="162"/>
      <c r="FG37" s="162"/>
      <c r="FH37" s="162"/>
      <c r="FI37" s="162"/>
      <c r="FJ37" s="162"/>
      <c r="FK37" s="162"/>
      <c r="FL37" s="162"/>
      <c r="FM37" s="162"/>
      <c r="FN37" s="162"/>
      <c r="FO37" s="162"/>
      <c r="FP37" s="162"/>
      <c r="FQ37" s="162"/>
      <c r="FR37" s="162"/>
      <c r="FS37" s="162"/>
      <c r="FT37" s="162"/>
      <c r="FU37" s="162"/>
      <c r="FV37" s="162"/>
      <c r="FW37" s="162"/>
      <c r="FX37" s="162"/>
      <c r="FY37" s="162"/>
      <c r="FZ37" s="162"/>
      <c r="GA37" s="162"/>
      <c r="GB37" s="162"/>
      <c r="GC37" s="162"/>
      <c r="GD37" s="162"/>
      <c r="GE37" s="162"/>
      <c r="GF37" s="162"/>
      <c r="GG37" s="162"/>
      <c r="GH37" s="162"/>
      <c r="GI37" s="162"/>
      <c r="GJ37" s="162"/>
      <c r="GK37" s="162"/>
      <c r="GL37" s="162"/>
      <c r="GM37" s="162"/>
      <c r="GN37" s="162"/>
      <c r="GO37" s="162"/>
      <c r="GP37" s="162"/>
      <c r="GQ37" s="162"/>
      <c r="GR37" s="162"/>
      <c r="GS37" s="162"/>
      <c r="GT37" s="162"/>
      <c r="GU37" s="162"/>
      <c r="GV37" s="162"/>
      <c r="GW37" s="162"/>
      <c r="GX37" s="162"/>
      <c r="GY37" s="162"/>
      <c r="GZ37" s="162"/>
      <c r="HA37" s="162"/>
      <c r="HB37" s="162"/>
      <c r="HC37" s="162"/>
      <c r="HD37" s="162"/>
      <c r="HE37" s="162"/>
      <c r="HF37" s="162"/>
      <c r="HG37" s="162"/>
      <c r="HH37" s="162"/>
      <c r="HI37" s="162"/>
      <c r="HJ37" s="162"/>
      <c r="HK37" s="162"/>
      <c r="HL37" s="162"/>
      <c r="HM37" s="162"/>
      <c r="HN37" s="162"/>
      <c r="HO37" s="162"/>
      <c r="HP37" s="162"/>
      <c r="HQ37" s="162"/>
      <c r="HR37" s="162"/>
      <c r="HS37" s="162"/>
      <c r="HT37" s="162"/>
      <c r="HU37" s="162"/>
      <c r="HV37" s="162"/>
      <c r="HW37" s="162"/>
      <c r="HX37" s="162"/>
      <c r="HY37" s="162"/>
      <c r="HZ37" s="162"/>
      <c r="IA37" s="162"/>
      <c r="IB37" s="162"/>
      <c r="IC37" s="162"/>
      <c r="ID37" s="162"/>
      <c r="IE37" s="162"/>
      <c r="IF37" s="162"/>
      <c r="IG37" s="162"/>
      <c r="IH37" s="162"/>
      <c r="II37" s="162"/>
      <c r="IJ37" s="162"/>
      <c r="IK37" s="162"/>
      <c r="IL37" s="162"/>
      <c r="IM37" s="162"/>
      <c r="IN37" s="162"/>
      <c r="IO37" s="162"/>
      <c r="IP37" s="162"/>
      <c r="IQ37" s="162"/>
      <c r="IR37" s="162"/>
      <c r="IS37" s="162"/>
      <c r="IT37" s="162"/>
      <c r="IU37" s="162"/>
      <c r="IV37" s="162"/>
    </row>
    <row r="38" spans="1:256" ht="82.5">
      <c r="A38" s="805"/>
      <c r="B38" s="808"/>
      <c r="C38" s="789"/>
      <c r="D38" s="788" t="s">
        <v>1276</v>
      </c>
      <c r="E38" s="186" t="s">
        <v>1277</v>
      </c>
      <c r="F38" s="187" t="s">
        <v>1234</v>
      </c>
      <c r="G38" s="188" t="s">
        <v>1223</v>
      </c>
      <c r="H38" s="189"/>
      <c r="I38" s="189" t="s">
        <v>1223</v>
      </c>
      <c r="J38" s="189"/>
      <c r="K38" s="189" t="s">
        <v>1223</v>
      </c>
      <c r="L38" s="189"/>
      <c r="M38" s="189"/>
      <c r="N38" s="189"/>
      <c r="O38" s="189"/>
      <c r="P38" s="189"/>
      <c r="Q38" s="189"/>
      <c r="R38" s="189"/>
      <c r="S38" s="189"/>
      <c r="T38" s="189"/>
      <c r="U38" s="189"/>
      <c r="V38" s="189"/>
      <c r="W38" s="189"/>
      <c r="X38" s="189"/>
      <c r="Y38" s="189"/>
      <c r="Z38" s="189"/>
      <c r="AA38" s="189"/>
      <c r="AB38" s="189"/>
      <c r="AC38" s="189"/>
      <c r="AD38" s="190"/>
      <c r="AE38" s="191">
        <f t="shared" si="0"/>
        <v>3</v>
      </c>
      <c r="AF38" s="192">
        <f t="shared" si="1"/>
        <v>0</v>
      </c>
      <c r="AG38" s="193">
        <f t="shared" si="2"/>
        <v>0</v>
      </c>
      <c r="AH38" s="194">
        <f t="shared" si="3"/>
        <v>0</v>
      </c>
      <c r="AI38" s="195" t="s">
        <v>1278</v>
      </c>
      <c r="AJ38" s="196"/>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c r="CW38" s="162"/>
      <c r="CX38" s="162"/>
      <c r="CY38" s="162"/>
      <c r="CZ38" s="162"/>
      <c r="DA38" s="162"/>
      <c r="DB38" s="162"/>
      <c r="DC38" s="162"/>
      <c r="DD38" s="162"/>
      <c r="DE38" s="162"/>
      <c r="DF38" s="162"/>
      <c r="DG38" s="162"/>
      <c r="DH38" s="162"/>
      <c r="DI38" s="162"/>
      <c r="DJ38" s="162"/>
      <c r="DK38" s="162"/>
      <c r="DL38" s="162"/>
      <c r="DM38" s="162"/>
      <c r="DN38" s="162"/>
      <c r="DO38" s="162"/>
      <c r="DP38" s="162"/>
      <c r="DQ38" s="162"/>
      <c r="DR38" s="162"/>
      <c r="DS38" s="162"/>
      <c r="DT38" s="162"/>
      <c r="DU38" s="162"/>
      <c r="DV38" s="162"/>
      <c r="DW38" s="162"/>
      <c r="DX38" s="162"/>
      <c r="DY38" s="162"/>
      <c r="DZ38" s="162"/>
      <c r="EA38" s="162"/>
      <c r="EB38" s="162"/>
      <c r="EC38" s="162"/>
      <c r="ED38" s="162"/>
      <c r="EE38" s="162"/>
      <c r="EF38" s="162"/>
      <c r="EG38" s="162"/>
      <c r="EH38" s="162"/>
      <c r="EI38" s="162"/>
      <c r="EJ38" s="162"/>
      <c r="EK38" s="162"/>
      <c r="EL38" s="162"/>
      <c r="EM38" s="162"/>
      <c r="EN38" s="162"/>
      <c r="EO38" s="162"/>
      <c r="EP38" s="162"/>
      <c r="EQ38" s="162"/>
      <c r="ER38" s="162"/>
      <c r="ES38" s="162"/>
      <c r="ET38" s="162"/>
      <c r="EU38" s="162"/>
      <c r="EV38" s="162"/>
      <c r="EW38" s="162"/>
      <c r="EX38" s="162"/>
      <c r="EY38" s="162"/>
      <c r="EZ38" s="162"/>
      <c r="FA38" s="162"/>
      <c r="FB38" s="162"/>
      <c r="FC38" s="162"/>
      <c r="FD38" s="162"/>
      <c r="FE38" s="162"/>
      <c r="FF38" s="162"/>
      <c r="FG38" s="162"/>
      <c r="FH38" s="162"/>
      <c r="FI38" s="162"/>
      <c r="FJ38" s="162"/>
      <c r="FK38" s="162"/>
      <c r="FL38" s="162"/>
      <c r="FM38" s="162"/>
      <c r="FN38" s="162"/>
      <c r="FO38" s="162"/>
      <c r="FP38" s="162"/>
      <c r="FQ38" s="162"/>
      <c r="FR38" s="162"/>
      <c r="FS38" s="162"/>
      <c r="FT38" s="162"/>
      <c r="FU38" s="162"/>
      <c r="FV38" s="162"/>
      <c r="FW38" s="162"/>
      <c r="FX38" s="162"/>
      <c r="FY38" s="162"/>
      <c r="FZ38" s="162"/>
      <c r="GA38" s="162"/>
      <c r="GB38" s="162"/>
      <c r="GC38" s="162"/>
      <c r="GD38" s="162"/>
      <c r="GE38" s="162"/>
      <c r="GF38" s="162"/>
      <c r="GG38" s="162"/>
      <c r="GH38" s="162"/>
      <c r="GI38" s="162"/>
      <c r="GJ38" s="162"/>
      <c r="GK38" s="162"/>
      <c r="GL38" s="162"/>
      <c r="GM38" s="162"/>
      <c r="GN38" s="162"/>
      <c r="GO38" s="162"/>
      <c r="GP38" s="162"/>
      <c r="GQ38" s="162"/>
      <c r="GR38" s="162"/>
      <c r="GS38" s="162"/>
      <c r="GT38" s="162"/>
      <c r="GU38" s="162"/>
      <c r="GV38" s="162"/>
      <c r="GW38" s="162"/>
      <c r="GX38" s="162"/>
      <c r="GY38" s="162"/>
      <c r="GZ38" s="162"/>
      <c r="HA38" s="162"/>
      <c r="HB38" s="162"/>
      <c r="HC38" s="162"/>
      <c r="HD38" s="162"/>
      <c r="HE38" s="162"/>
      <c r="HF38" s="162"/>
      <c r="HG38" s="162"/>
      <c r="HH38" s="162"/>
      <c r="HI38" s="162"/>
      <c r="HJ38" s="162"/>
      <c r="HK38" s="162"/>
      <c r="HL38" s="162"/>
      <c r="HM38" s="162"/>
      <c r="HN38" s="162"/>
      <c r="HO38" s="162"/>
      <c r="HP38" s="162"/>
      <c r="HQ38" s="162"/>
      <c r="HR38" s="162"/>
      <c r="HS38" s="162"/>
      <c r="HT38" s="162"/>
      <c r="HU38" s="162"/>
      <c r="HV38" s="162"/>
      <c r="HW38" s="162"/>
      <c r="HX38" s="162"/>
      <c r="HY38" s="162"/>
      <c r="HZ38" s="162"/>
      <c r="IA38" s="162"/>
      <c r="IB38" s="162"/>
      <c r="IC38" s="162"/>
      <c r="ID38" s="162"/>
      <c r="IE38" s="162"/>
      <c r="IF38" s="162"/>
      <c r="IG38" s="162"/>
      <c r="IH38" s="162"/>
      <c r="II38" s="162"/>
      <c r="IJ38" s="162"/>
      <c r="IK38" s="162"/>
      <c r="IL38" s="162"/>
      <c r="IM38" s="162"/>
      <c r="IN38" s="162"/>
      <c r="IO38" s="162"/>
      <c r="IP38" s="162"/>
      <c r="IQ38" s="162"/>
      <c r="IR38" s="162"/>
      <c r="IS38" s="162"/>
      <c r="IT38" s="162"/>
      <c r="IU38" s="162"/>
      <c r="IV38" s="162"/>
    </row>
    <row r="39" spans="1:256" ht="33">
      <c r="A39" s="805"/>
      <c r="B39" s="808"/>
      <c r="C39" s="789"/>
      <c r="D39" s="788"/>
      <c r="E39" s="395" t="s">
        <v>1279</v>
      </c>
      <c r="F39" s="187" t="s">
        <v>1234</v>
      </c>
      <c r="G39" s="188"/>
      <c r="H39" s="189"/>
      <c r="I39" s="189"/>
      <c r="J39" s="189"/>
      <c r="K39" s="189"/>
      <c r="L39" s="189"/>
      <c r="M39" s="189"/>
      <c r="N39" s="189"/>
      <c r="O39" s="189"/>
      <c r="P39" s="189"/>
      <c r="Q39" s="189"/>
      <c r="R39" s="189"/>
      <c r="S39" s="189"/>
      <c r="T39" s="189"/>
      <c r="U39" s="189"/>
      <c r="V39" s="189"/>
      <c r="W39" s="189"/>
      <c r="X39" s="189"/>
      <c r="Y39" s="189"/>
      <c r="Z39" s="189"/>
      <c r="AA39" s="189"/>
      <c r="AB39" s="189"/>
      <c r="AC39" s="189"/>
      <c r="AD39" s="190"/>
      <c r="AE39" s="191">
        <f t="shared" si="0"/>
        <v>0</v>
      </c>
      <c r="AF39" s="192">
        <f t="shared" si="1"/>
        <v>0</v>
      </c>
      <c r="AG39" s="193">
        <f t="shared" si="2"/>
        <v>0</v>
      </c>
      <c r="AH39" s="194" t="e">
        <f t="shared" si="3"/>
        <v>#DIV/0!</v>
      </c>
      <c r="AI39" s="195" t="s">
        <v>1280</v>
      </c>
      <c r="AJ39" s="196"/>
      <c r="AK39" s="162"/>
      <c r="AL39" s="162"/>
      <c r="AM39" s="162"/>
      <c r="AN39" s="162"/>
      <c r="AO39" s="162"/>
      <c r="AP39" s="162"/>
      <c r="AQ39" s="162"/>
      <c r="AR39" s="162"/>
      <c r="AS39" s="162"/>
      <c r="AT39" s="162"/>
      <c r="AU39" s="162"/>
      <c r="AV39" s="162"/>
      <c r="AW39" s="162"/>
      <c r="AX39" s="162"/>
      <c r="AY39" s="162"/>
      <c r="AZ39" s="162"/>
      <c r="BA39" s="162"/>
      <c r="BB39" s="162"/>
      <c r="BC39" s="162"/>
      <c r="BD39" s="162"/>
      <c r="BE39" s="162"/>
      <c r="BF39" s="162"/>
      <c r="BG39" s="162"/>
      <c r="BH39" s="162"/>
      <c r="BI39" s="162"/>
      <c r="BJ39" s="162"/>
      <c r="BK39" s="162"/>
      <c r="BL39" s="162"/>
      <c r="BM39" s="162"/>
      <c r="BN39" s="162"/>
      <c r="BO39" s="162"/>
      <c r="BP39" s="162"/>
      <c r="BQ39" s="162"/>
      <c r="BR39" s="162"/>
      <c r="BS39" s="162"/>
      <c r="BT39" s="162"/>
      <c r="BU39" s="162"/>
      <c r="BV39" s="162"/>
      <c r="BW39" s="162"/>
      <c r="BX39" s="162"/>
      <c r="BY39" s="162"/>
      <c r="BZ39" s="162"/>
      <c r="CA39" s="162"/>
      <c r="CB39" s="162"/>
      <c r="CC39" s="162"/>
      <c r="CD39" s="162"/>
      <c r="CE39" s="162"/>
      <c r="CF39" s="162"/>
      <c r="CG39" s="162"/>
      <c r="CH39" s="162"/>
      <c r="CI39" s="162"/>
      <c r="CJ39" s="162"/>
      <c r="CK39" s="162"/>
      <c r="CL39" s="162"/>
      <c r="CM39" s="162"/>
      <c r="CN39" s="162"/>
      <c r="CO39" s="162"/>
      <c r="CP39" s="162"/>
      <c r="CQ39" s="162"/>
      <c r="CR39" s="162"/>
      <c r="CS39" s="162"/>
      <c r="CT39" s="162"/>
      <c r="CU39" s="162"/>
      <c r="CV39" s="162"/>
      <c r="CW39" s="162"/>
      <c r="CX39" s="162"/>
      <c r="CY39" s="162"/>
      <c r="CZ39" s="162"/>
      <c r="DA39" s="162"/>
      <c r="DB39" s="162"/>
      <c r="DC39" s="162"/>
      <c r="DD39" s="162"/>
      <c r="DE39" s="162"/>
      <c r="DF39" s="162"/>
      <c r="DG39" s="162"/>
      <c r="DH39" s="162"/>
      <c r="DI39" s="162"/>
      <c r="DJ39" s="162"/>
      <c r="DK39" s="162"/>
      <c r="DL39" s="162"/>
      <c r="DM39" s="162"/>
      <c r="DN39" s="162"/>
      <c r="DO39" s="162"/>
      <c r="DP39" s="162"/>
      <c r="DQ39" s="162"/>
      <c r="DR39" s="162"/>
      <c r="DS39" s="162"/>
      <c r="DT39" s="162"/>
      <c r="DU39" s="162"/>
      <c r="DV39" s="162"/>
      <c r="DW39" s="162"/>
      <c r="DX39" s="162"/>
      <c r="DY39" s="162"/>
      <c r="DZ39" s="162"/>
      <c r="EA39" s="162"/>
      <c r="EB39" s="162"/>
      <c r="EC39" s="162"/>
      <c r="ED39" s="162"/>
      <c r="EE39" s="162"/>
      <c r="EF39" s="162"/>
      <c r="EG39" s="162"/>
      <c r="EH39" s="162"/>
      <c r="EI39" s="162"/>
      <c r="EJ39" s="162"/>
      <c r="EK39" s="162"/>
      <c r="EL39" s="162"/>
      <c r="EM39" s="162"/>
      <c r="EN39" s="162"/>
      <c r="EO39" s="162"/>
      <c r="EP39" s="162"/>
      <c r="EQ39" s="162"/>
      <c r="ER39" s="162"/>
      <c r="ES39" s="162"/>
      <c r="ET39" s="162"/>
      <c r="EU39" s="162"/>
      <c r="EV39" s="162"/>
      <c r="EW39" s="162"/>
      <c r="EX39" s="162"/>
      <c r="EY39" s="162"/>
      <c r="EZ39" s="162"/>
      <c r="FA39" s="162"/>
      <c r="FB39" s="162"/>
      <c r="FC39" s="162"/>
      <c r="FD39" s="162"/>
      <c r="FE39" s="162"/>
      <c r="FF39" s="162"/>
      <c r="FG39" s="162"/>
      <c r="FH39" s="162"/>
      <c r="FI39" s="162"/>
      <c r="FJ39" s="162"/>
      <c r="FK39" s="162"/>
      <c r="FL39" s="162"/>
      <c r="FM39" s="162"/>
      <c r="FN39" s="162"/>
      <c r="FO39" s="162"/>
      <c r="FP39" s="162"/>
      <c r="FQ39" s="162"/>
      <c r="FR39" s="162"/>
      <c r="FS39" s="162"/>
      <c r="FT39" s="162"/>
      <c r="FU39" s="162"/>
      <c r="FV39" s="162"/>
      <c r="FW39" s="162"/>
      <c r="FX39" s="162"/>
      <c r="FY39" s="162"/>
      <c r="FZ39" s="162"/>
      <c r="GA39" s="162"/>
      <c r="GB39" s="162"/>
      <c r="GC39" s="162"/>
      <c r="GD39" s="162"/>
      <c r="GE39" s="162"/>
      <c r="GF39" s="162"/>
      <c r="GG39" s="162"/>
      <c r="GH39" s="162"/>
      <c r="GI39" s="162"/>
      <c r="GJ39" s="162"/>
      <c r="GK39" s="162"/>
      <c r="GL39" s="162"/>
      <c r="GM39" s="162"/>
      <c r="GN39" s="162"/>
      <c r="GO39" s="162"/>
      <c r="GP39" s="162"/>
      <c r="GQ39" s="162"/>
      <c r="GR39" s="162"/>
      <c r="GS39" s="162"/>
      <c r="GT39" s="162"/>
      <c r="GU39" s="162"/>
      <c r="GV39" s="162"/>
      <c r="GW39" s="162"/>
      <c r="GX39" s="162"/>
      <c r="GY39" s="162"/>
      <c r="GZ39" s="162"/>
      <c r="HA39" s="162"/>
      <c r="HB39" s="162"/>
      <c r="HC39" s="162"/>
      <c r="HD39" s="162"/>
      <c r="HE39" s="162"/>
      <c r="HF39" s="162"/>
      <c r="HG39" s="162"/>
      <c r="HH39" s="162"/>
      <c r="HI39" s="162"/>
      <c r="HJ39" s="162"/>
      <c r="HK39" s="162"/>
      <c r="HL39" s="162"/>
      <c r="HM39" s="162"/>
      <c r="HN39" s="162"/>
      <c r="HO39" s="162"/>
      <c r="HP39" s="162"/>
      <c r="HQ39" s="162"/>
      <c r="HR39" s="162"/>
      <c r="HS39" s="162"/>
      <c r="HT39" s="162"/>
      <c r="HU39" s="162"/>
      <c r="HV39" s="162"/>
      <c r="HW39" s="162"/>
      <c r="HX39" s="162"/>
      <c r="HY39" s="162"/>
      <c r="HZ39" s="162"/>
      <c r="IA39" s="162"/>
      <c r="IB39" s="162"/>
      <c r="IC39" s="162"/>
      <c r="ID39" s="162"/>
      <c r="IE39" s="162"/>
      <c r="IF39" s="162"/>
      <c r="IG39" s="162"/>
      <c r="IH39" s="162"/>
      <c r="II39" s="162"/>
      <c r="IJ39" s="162"/>
      <c r="IK39" s="162"/>
      <c r="IL39" s="162"/>
      <c r="IM39" s="162"/>
      <c r="IN39" s="162"/>
      <c r="IO39" s="162"/>
      <c r="IP39" s="162"/>
      <c r="IQ39" s="162"/>
      <c r="IR39" s="162"/>
      <c r="IS39" s="162"/>
      <c r="IT39" s="162"/>
      <c r="IU39" s="162"/>
      <c r="IV39" s="162"/>
    </row>
    <row r="40" spans="1:256" ht="33.75" thickBot="1">
      <c r="A40" s="806"/>
      <c r="B40" s="809"/>
      <c r="C40" s="811"/>
      <c r="D40" s="812"/>
      <c r="E40" s="203" t="s">
        <v>1281</v>
      </c>
      <c r="F40" s="204" t="s">
        <v>1234</v>
      </c>
      <c r="G40" s="188"/>
      <c r="H40" s="189"/>
      <c r="I40" s="189"/>
      <c r="J40" s="189"/>
      <c r="K40" s="189"/>
      <c r="L40" s="189"/>
      <c r="M40" s="189"/>
      <c r="N40" s="189"/>
      <c r="O40" s="189"/>
      <c r="P40" s="189"/>
      <c r="Q40" s="189"/>
      <c r="R40" s="189"/>
      <c r="S40" s="189"/>
      <c r="T40" s="189"/>
      <c r="U40" s="189"/>
      <c r="V40" s="189"/>
      <c r="W40" s="189"/>
      <c r="X40" s="189"/>
      <c r="Y40" s="189"/>
      <c r="Z40" s="189"/>
      <c r="AA40" s="189"/>
      <c r="AB40" s="189"/>
      <c r="AC40" s="189"/>
      <c r="AD40" s="190"/>
      <c r="AE40" s="191">
        <f t="shared" si="0"/>
        <v>0</v>
      </c>
      <c r="AF40" s="192">
        <f t="shared" si="1"/>
        <v>0</v>
      </c>
      <c r="AG40" s="193">
        <f t="shared" si="2"/>
        <v>0</v>
      </c>
      <c r="AH40" s="194" t="e">
        <f t="shared" si="3"/>
        <v>#DIV/0!</v>
      </c>
      <c r="AI40" s="195" t="s">
        <v>1280</v>
      </c>
      <c r="AJ40" s="196"/>
      <c r="AK40" s="162"/>
      <c r="AL40" s="162"/>
      <c r="AM40" s="162"/>
      <c r="AN40" s="162"/>
      <c r="AO40" s="162"/>
      <c r="AP40" s="162"/>
      <c r="AQ40" s="162"/>
      <c r="AR40" s="162"/>
      <c r="AS40" s="162"/>
      <c r="AT40" s="162"/>
      <c r="AU40" s="162"/>
      <c r="AV40" s="162"/>
      <c r="AW40" s="162"/>
      <c r="AX40" s="162"/>
      <c r="AY40" s="162"/>
      <c r="AZ40" s="162"/>
      <c r="BA40" s="162"/>
      <c r="BB40" s="162"/>
      <c r="BC40" s="162"/>
      <c r="BD40" s="162"/>
      <c r="BE40" s="162"/>
      <c r="BF40" s="162"/>
      <c r="BG40" s="162"/>
      <c r="BH40" s="162"/>
      <c r="BI40" s="162"/>
      <c r="BJ40" s="162"/>
      <c r="BK40" s="162"/>
      <c r="BL40" s="162"/>
      <c r="BM40" s="162"/>
      <c r="BN40" s="162"/>
      <c r="BO40" s="162"/>
      <c r="BP40" s="162"/>
      <c r="BQ40" s="162"/>
      <c r="BR40" s="162"/>
      <c r="BS40" s="162"/>
      <c r="BT40" s="162"/>
      <c r="BU40" s="162"/>
      <c r="BV40" s="162"/>
      <c r="BW40" s="162"/>
      <c r="BX40" s="162"/>
      <c r="BY40" s="162"/>
      <c r="BZ40" s="162"/>
      <c r="CA40" s="162"/>
      <c r="CB40" s="162"/>
      <c r="CC40" s="162"/>
      <c r="CD40" s="162"/>
      <c r="CE40" s="162"/>
      <c r="CF40" s="162"/>
      <c r="CG40" s="162"/>
      <c r="CH40" s="162"/>
      <c r="CI40" s="162"/>
      <c r="CJ40" s="162"/>
      <c r="CK40" s="162"/>
      <c r="CL40" s="162"/>
      <c r="CM40" s="162"/>
      <c r="CN40" s="162"/>
      <c r="CO40" s="162"/>
      <c r="CP40" s="162"/>
      <c r="CQ40" s="162"/>
      <c r="CR40" s="162"/>
      <c r="CS40" s="162"/>
      <c r="CT40" s="162"/>
      <c r="CU40" s="162"/>
      <c r="CV40" s="162"/>
      <c r="CW40" s="162"/>
      <c r="CX40" s="162"/>
      <c r="CY40" s="162"/>
      <c r="CZ40" s="162"/>
      <c r="DA40" s="162"/>
      <c r="DB40" s="162"/>
      <c r="DC40" s="162"/>
      <c r="DD40" s="162"/>
      <c r="DE40" s="162"/>
      <c r="DF40" s="162"/>
      <c r="DG40" s="162"/>
      <c r="DH40" s="162"/>
      <c r="DI40" s="162"/>
      <c r="DJ40" s="162"/>
      <c r="DK40" s="162"/>
      <c r="DL40" s="162"/>
      <c r="DM40" s="162"/>
      <c r="DN40" s="162"/>
      <c r="DO40" s="162"/>
      <c r="DP40" s="162"/>
      <c r="DQ40" s="162"/>
      <c r="DR40" s="162"/>
      <c r="DS40" s="162"/>
      <c r="DT40" s="162"/>
      <c r="DU40" s="162"/>
      <c r="DV40" s="162"/>
      <c r="DW40" s="162"/>
      <c r="DX40" s="162"/>
      <c r="DY40" s="162"/>
      <c r="DZ40" s="162"/>
      <c r="EA40" s="162"/>
      <c r="EB40" s="162"/>
      <c r="EC40" s="162"/>
      <c r="ED40" s="162"/>
      <c r="EE40" s="162"/>
      <c r="EF40" s="162"/>
      <c r="EG40" s="162"/>
      <c r="EH40" s="162"/>
      <c r="EI40" s="162"/>
      <c r="EJ40" s="162"/>
      <c r="EK40" s="162"/>
      <c r="EL40" s="162"/>
      <c r="EM40" s="162"/>
      <c r="EN40" s="162"/>
      <c r="EO40" s="162"/>
      <c r="EP40" s="162"/>
      <c r="EQ40" s="162"/>
      <c r="ER40" s="162"/>
      <c r="ES40" s="162"/>
      <c r="ET40" s="162"/>
      <c r="EU40" s="162"/>
      <c r="EV40" s="162"/>
      <c r="EW40" s="162"/>
      <c r="EX40" s="162"/>
      <c r="EY40" s="162"/>
      <c r="EZ40" s="162"/>
      <c r="FA40" s="162"/>
      <c r="FB40" s="162"/>
      <c r="FC40" s="162"/>
      <c r="FD40" s="162"/>
      <c r="FE40" s="162"/>
      <c r="FF40" s="162"/>
      <c r="FG40" s="162"/>
      <c r="FH40" s="162"/>
      <c r="FI40" s="162"/>
      <c r="FJ40" s="162"/>
      <c r="FK40" s="162"/>
      <c r="FL40" s="162"/>
      <c r="FM40" s="162"/>
      <c r="FN40" s="162"/>
      <c r="FO40" s="162"/>
      <c r="FP40" s="162"/>
      <c r="FQ40" s="162"/>
      <c r="FR40" s="162"/>
      <c r="FS40" s="162"/>
      <c r="FT40" s="162"/>
      <c r="FU40" s="162"/>
      <c r="FV40" s="162"/>
      <c r="FW40" s="162"/>
      <c r="FX40" s="162"/>
      <c r="FY40" s="162"/>
      <c r="FZ40" s="162"/>
      <c r="GA40" s="162"/>
      <c r="GB40" s="162"/>
      <c r="GC40" s="162"/>
      <c r="GD40" s="162"/>
      <c r="GE40" s="162"/>
      <c r="GF40" s="162"/>
      <c r="GG40" s="162"/>
      <c r="GH40" s="162"/>
      <c r="GI40" s="162"/>
      <c r="GJ40" s="162"/>
      <c r="GK40" s="162"/>
      <c r="GL40" s="162"/>
      <c r="GM40" s="162"/>
      <c r="GN40" s="162"/>
      <c r="GO40" s="162"/>
      <c r="GP40" s="162"/>
      <c r="GQ40" s="162"/>
      <c r="GR40" s="162"/>
      <c r="GS40" s="162"/>
      <c r="GT40" s="162"/>
      <c r="GU40" s="162"/>
      <c r="GV40" s="162"/>
      <c r="GW40" s="162"/>
      <c r="GX40" s="162"/>
      <c r="GY40" s="162"/>
      <c r="GZ40" s="162"/>
      <c r="HA40" s="162"/>
      <c r="HB40" s="162"/>
      <c r="HC40" s="162"/>
      <c r="HD40" s="162"/>
      <c r="HE40" s="162"/>
      <c r="HF40" s="162"/>
      <c r="HG40" s="162"/>
      <c r="HH40" s="162"/>
      <c r="HI40" s="162"/>
      <c r="HJ40" s="162"/>
      <c r="HK40" s="162"/>
      <c r="HL40" s="162"/>
      <c r="HM40" s="162"/>
      <c r="HN40" s="162"/>
      <c r="HO40" s="162"/>
      <c r="HP40" s="162"/>
      <c r="HQ40" s="162"/>
      <c r="HR40" s="162"/>
      <c r="HS40" s="162"/>
      <c r="HT40" s="162"/>
      <c r="HU40" s="162"/>
      <c r="HV40" s="162"/>
      <c r="HW40" s="162"/>
      <c r="HX40" s="162"/>
      <c r="HY40" s="162"/>
      <c r="HZ40" s="162"/>
      <c r="IA40" s="162"/>
      <c r="IB40" s="162"/>
      <c r="IC40" s="162"/>
      <c r="ID40" s="162"/>
      <c r="IE40" s="162"/>
      <c r="IF40" s="162"/>
      <c r="IG40" s="162"/>
      <c r="IH40" s="162"/>
      <c r="II40" s="162"/>
      <c r="IJ40" s="162"/>
      <c r="IK40" s="162"/>
      <c r="IL40" s="162"/>
      <c r="IM40" s="162"/>
      <c r="IN40" s="162"/>
      <c r="IO40" s="162"/>
      <c r="IP40" s="162"/>
      <c r="IQ40" s="162"/>
      <c r="IR40" s="162"/>
      <c r="IS40" s="162"/>
      <c r="IT40" s="162"/>
      <c r="IU40" s="162"/>
      <c r="IV40" s="162"/>
    </row>
    <row r="41" spans="1:256" ht="49.5">
      <c r="A41" s="793" t="s">
        <v>1282</v>
      </c>
      <c r="B41" s="796" t="s">
        <v>1283</v>
      </c>
      <c r="C41" s="799" t="s">
        <v>1284</v>
      </c>
      <c r="D41" s="800" t="s">
        <v>1285</v>
      </c>
      <c r="E41" s="205" t="s">
        <v>1286</v>
      </c>
      <c r="F41" s="206" t="s">
        <v>1287</v>
      </c>
      <c r="G41" s="188" t="s">
        <v>1223</v>
      </c>
      <c r="H41" s="189" t="s">
        <v>1224</v>
      </c>
      <c r="I41" s="189" t="s">
        <v>1223</v>
      </c>
      <c r="J41" s="189"/>
      <c r="K41" s="189" t="s">
        <v>1223</v>
      </c>
      <c r="L41" s="189"/>
      <c r="M41" s="189"/>
      <c r="N41" s="189"/>
      <c r="O41" s="189"/>
      <c r="P41" s="189"/>
      <c r="Q41" s="189"/>
      <c r="R41" s="189"/>
      <c r="S41" s="189"/>
      <c r="T41" s="189"/>
      <c r="U41" s="189"/>
      <c r="V41" s="189"/>
      <c r="W41" s="189"/>
      <c r="X41" s="189"/>
      <c r="Y41" s="189"/>
      <c r="Z41" s="189"/>
      <c r="AA41" s="189"/>
      <c r="AB41" s="189"/>
      <c r="AC41" s="189"/>
      <c r="AD41" s="190"/>
      <c r="AE41" s="191">
        <f t="shared" si="0"/>
        <v>3</v>
      </c>
      <c r="AF41" s="192">
        <f t="shared" si="1"/>
        <v>1</v>
      </c>
      <c r="AG41" s="193">
        <f t="shared" si="2"/>
        <v>0</v>
      </c>
      <c r="AH41" s="194">
        <f t="shared" si="3"/>
        <v>0.33333333333333331</v>
      </c>
      <c r="AI41" s="195" t="s">
        <v>1288</v>
      </c>
      <c r="AJ41" s="196"/>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c r="BS41" s="162"/>
      <c r="BT41" s="162"/>
      <c r="BU41" s="162"/>
      <c r="BV41" s="162"/>
      <c r="BW41" s="162"/>
      <c r="BX41" s="162"/>
      <c r="BY41" s="162"/>
      <c r="BZ41" s="162"/>
      <c r="CA41" s="162"/>
      <c r="CB41" s="162"/>
      <c r="CC41" s="162"/>
      <c r="CD41" s="162"/>
      <c r="CE41" s="162"/>
      <c r="CF41" s="162"/>
      <c r="CG41" s="162"/>
      <c r="CH41" s="162"/>
      <c r="CI41" s="162"/>
      <c r="CJ41" s="162"/>
      <c r="CK41" s="162"/>
      <c r="CL41" s="162"/>
      <c r="CM41" s="162"/>
      <c r="CN41" s="162"/>
      <c r="CO41" s="162"/>
      <c r="CP41" s="162"/>
      <c r="CQ41" s="162"/>
      <c r="CR41" s="162"/>
      <c r="CS41" s="162"/>
      <c r="CT41" s="162"/>
      <c r="CU41" s="162"/>
      <c r="CV41" s="162"/>
      <c r="CW41" s="162"/>
      <c r="CX41" s="162"/>
      <c r="CY41" s="162"/>
      <c r="CZ41" s="162"/>
      <c r="DA41" s="162"/>
      <c r="DB41" s="162"/>
      <c r="DC41" s="162"/>
      <c r="DD41" s="162"/>
      <c r="DE41" s="162"/>
      <c r="DF41" s="162"/>
      <c r="DG41" s="162"/>
      <c r="DH41" s="162"/>
      <c r="DI41" s="162"/>
      <c r="DJ41" s="162"/>
      <c r="DK41" s="162"/>
      <c r="DL41" s="162"/>
      <c r="DM41" s="162"/>
      <c r="DN41" s="162"/>
      <c r="DO41" s="162"/>
      <c r="DP41" s="162"/>
      <c r="DQ41" s="162"/>
      <c r="DR41" s="162"/>
      <c r="DS41" s="162"/>
      <c r="DT41" s="162"/>
      <c r="DU41" s="162"/>
      <c r="DV41" s="162"/>
      <c r="DW41" s="162"/>
      <c r="DX41" s="162"/>
      <c r="DY41" s="162"/>
      <c r="DZ41" s="162"/>
      <c r="EA41" s="162"/>
      <c r="EB41" s="162"/>
      <c r="EC41" s="162"/>
      <c r="ED41" s="162"/>
      <c r="EE41" s="162"/>
      <c r="EF41" s="162"/>
      <c r="EG41" s="162"/>
      <c r="EH41" s="162"/>
      <c r="EI41" s="162"/>
      <c r="EJ41" s="162"/>
      <c r="EK41" s="162"/>
      <c r="EL41" s="162"/>
      <c r="EM41" s="162"/>
      <c r="EN41" s="162"/>
      <c r="EO41" s="162"/>
      <c r="EP41" s="162"/>
      <c r="EQ41" s="162"/>
      <c r="ER41" s="162"/>
      <c r="ES41" s="162"/>
      <c r="ET41" s="162"/>
      <c r="EU41" s="162"/>
      <c r="EV41" s="162"/>
      <c r="EW41" s="162"/>
      <c r="EX41" s="162"/>
      <c r="EY41" s="162"/>
      <c r="EZ41" s="162"/>
      <c r="FA41" s="162"/>
      <c r="FB41" s="162"/>
      <c r="FC41" s="162"/>
      <c r="FD41" s="162"/>
      <c r="FE41" s="162"/>
      <c r="FF41" s="162"/>
      <c r="FG41" s="162"/>
      <c r="FH41" s="162"/>
      <c r="FI41" s="162"/>
      <c r="FJ41" s="162"/>
      <c r="FK41" s="162"/>
      <c r="FL41" s="162"/>
      <c r="FM41" s="162"/>
      <c r="FN41" s="162"/>
      <c r="FO41" s="162"/>
      <c r="FP41" s="162"/>
      <c r="FQ41" s="162"/>
      <c r="FR41" s="162"/>
      <c r="FS41" s="162"/>
      <c r="FT41" s="162"/>
      <c r="FU41" s="162"/>
      <c r="FV41" s="162"/>
      <c r="FW41" s="162"/>
      <c r="FX41" s="162"/>
      <c r="FY41" s="162"/>
      <c r="FZ41" s="162"/>
      <c r="GA41" s="162"/>
      <c r="GB41" s="162"/>
      <c r="GC41" s="162"/>
      <c r="GD41" s="162"/>
      <c r="GE41" s="162"/>
      <c r="GF41" s="162"/>
      <c r="GG41" s="162"/>
      <c r="GH41" s="162"/>
      <c r="GI41" s="162"/>
      <c r="GJ41" s="162"/>
      <c r="GK41" s="162"/>
      <c r="GL41" s="162"/>
      <c r="GM41" s="162"/>
      <c r="GN41" s="162"/>
      <c r="GO41" s="162"/>
      <c r="GP41" s="162"/>
      <c r="GQ41" s="162"/>
      <c r="GR41" s="162"/>
      <c r="GS41" s="162"/>
      <c r="GT41" s="162"/>
      <c r="GU41" s="162"/>
      <c r="GV41" s="162"/>
      <c r="GW41" s="162"/>
      <c r="GX41" s="162"/>
      <c r="GY41" s="162"/>
      <c r="GZ41" s="162"/>
      <c r="HA41" s="162"/>
      <c r="HB41" s="162"/>
      <c r="HC41" s="162"/>
      <c r="HD41" s="162"/>
      <c r="HE41" s="162"/>
      <c r="HF41" s="162"/>
      <c r="HG41" s="162"/>
      <c r="HH41" s="162"/>
      <c r="HI41" s="162"/>
      <c r="HJ41" s="162"/>
      <c r="HK41" s="162"/>
      <c r="HL41" s="162"/>
      <c r="HM41" s="162"/>
      <c r="HN41" s="162"/>
      <c r="HO41" s="162"/>
      <c r="HP41" s="162"/>
      <c r="HQ41" s="162"/>
      <c r="HR41" s="162"/>
      <c r="HS41" s="162"/>
      <c r="HT41" s="162"/>
      <c r="HU41" s="162"/>
      <c r="HV41" s="162"/>
      <c r="HW41" s="162"/>
      <c r="HX41" s="162"/>
      <c r="HY41" s="162"/>
      <c r="HZ41" s="162"/>
      <c r="IA41" s="162"/>
      <c r="IB41" s="162"/>
      <c r="IC41" s="162"/>
      <c r="ID41" s="162"/>
      <c r="IE41" s="162"/>
      <c r="IF41" s="162"/>
      <c r="IG41" s="162"/>
      <c r="IH41" s="162"/>
      <c r="II41" s="162"/>
      <c r="IJ41" s="162"/>
      <c r="IK41" s="162"/>
      <c r="IL41" s="162"/>
      <c r="IM41" s="162"/>
      <c r="IN41" s="162"/>
      <c r="IO41" s="162"/>
      <c r="IP41" s="162"/>
      <c r="IQ41" s="162"/>
      <c r="IR41" s="162"/>
      <c r="IS41" s="162"/>
      <c r="IT41" s="162"/>
      <c r="IU41" s="162"/>
      <c r="IV41" s="162"/>
    </row>
    <row r="42" spans="1:256" ht="33">
      <c r="A42" s="794"/>
      <c r="B42" s="797"/>
      <c r="C42" s="789"/>
      <c r="D42" s="801"/>
      <c r="E42" s="186" t="s">
        <v>1289</v>
      </c>
      <c r="F42" s="187" t="s">
        <v>1234</v>
      </c>
      <c r="G42" s="188"/>
      <c r="H42" s="189"/>
      <c r="I42" s="189" t="s">
        <v>1223</v>
      </c>
      <c r="J42" s="189"/>
      <c r="K42" s="189" t="s">
        <v>1223</v>
      </c>
      <c r="L42" s="189"/>
      <c r="M42" s="189" t="s">
        <v>1223</v>
      </c>
      <c r="N42" s="189"/>
      <c r="O42" s="189" t="s">
        <v>1223</v>
      </c>
      <c r="P42" s="189"/>
      <c r="Q42" s="189"/>
      <c r="R42" s="189"/>
      <c r="S42" s="189"/>
      <c r="T42" s="189"/>
      <c r="U42" s="189"/>
      <c r="V42" s="189"/>
      <c r="W42" s="189"/>
      <c r="X42" s="189"/>
      <c r="Y42" s="189"/>
      <c r="Z42" s="189"/>
      <c r="AA42" s="189"/>
      <c r="AB42" s="189"/>
      <c r="AC42" s="189"/>
      <c r="AD42" s="190"/>
      <c r="AE42" s="191">
        <f t="shared" si="0"/>
        <v>4</v>
      </c>
      <c r="AF42" s="192">
        <f t="shared" si="1"/>
        <v>0</v>
      </c>
      <c r="AG42" s="193">
        <f t="shared" si="2"/>
        <v>0</v>
      </c>
      <c r="AH42" s="194">
        <f t="shared" si="3"/>
        <v>0</v>
      </c>
      <c r="AI42" s="195" t="s">
        <v>1290</v>
      </c>
      <c r="AJ42" s="196"/>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row>
    <row r="43" spans="1:256" ht="33">
      <c r="A43" s="794"/>
      <c r="B43" s="797"/>
      <c r="C43" s="789"/>
      <c r="D43" s="802"/>
      <c r="E43" s="198" t="s">
        <v>1291</v>
      </c>
      <c r="F43" s="187" t="s">
        <v>1234</v>
      </c>
      <c r="G43" s="188"/>
      <c r="H43" s="189"/>
      <c r="I43" s="189" t="s">
        <v>1223</v>
      </c>
      <c r="J43" s="189"/>
      <c r="K43" s="189" t="s">
        <v>1223</v>
      </c>
      <c r="L43" s="189"/>
      <c r="M43" s="189" t="s">
        <v>1223</v>
      </c>
      <c r="N43" s="189"/>
      <c r="O43" s="189" t="s">
        <v>1223</v>
      </c>
      <c r="P43" s="189"/>
      <c r="Q43" s="189"/>
      <c r="R43" s="189"/>
      <c r="S43" s="189"/>
      <c r="T43" s="189"/>
      <c r="U43" s="189"/>
      <c r="V43" s="189"/>
      <c r="W43" s="189"/>
      <c r="X43" s="189"/>
      <c r="Y43" s="189"/>
      <c r="Z43" s="189"/>
      <c r="AA43" s="189"/>
      <c r="AB43" s="189"/>
      <c r="AC43" s="189"/>
      <c r="AD43" s="190"/>
      <c r="AE43" s="191">
        <f t="shared" si="0"/>
        <v>4</v>
      </c>
      <c r="AF43" s="192">
        <f t="shared" si="1"/>
        <v>0</v>
      </c>
      <c r="AG43" s="193">
        <f t="shared" si="2"/>
        <v>0</v>
      </c>
      <c r="AH43" s="194">
        <f t="shared" si="3"/>
        <v>0</v>
      </c>
      <c r="AI43" s="195" t="s">
        <v>1290</v>
      </c>
      <c r="AJ43" s="196"/>
      <c r="AK43" s="162"/>
      <c r="AL43" s="162"/>
      <c r="AM43" s="162"/>
      <c r="AN43" s="162"/>
      <c r="AO43" s="162"/>
      <c r="AP43" s="162"/>
      <c r="AQ43" s="162"/>
      <c r="AR43" s="162"/>
      <c r="AS43" s="162"/>
      <c r="AT43" s="162"/>
      <c r="AU43" s="162"/>
      <c r="AV43" s="162"/>
      <c r="AW43" s="162"/>
      <c r="AX43" s="162"/>
      <c r="AY43" s="162"/>
      <c r="AZ43" s="162"/>
      <c r="BA43" s="162"/>
      <c r="BB43" s="162"/>
      <c r="BC43" s="162"/>
      <c r="BD43" s="162"/>
      <c r="BE43" s="162"/>
      <c r="BF43" s="162"/>
      <c r="BG43" s="162"/>
      <c r="BH43" s="162"/>
      <c r="BI43" s="162"/>
      <c r="BJ43" s="162"/>
      <c r="BK43" s="162"/>
      <c r="BL43" s="162"/>
      <c r="BM43" s="162"/>
      <c r="BN43" s="162"/>
      <c r="BO43" s="162"/>
      <c r="BP43" s="162"/>
      <c r="BQ43" s="162"/>
      <c r="BR43" s="162"/>
      <c r="BS43" s="162"/>
      <c r="BT43" s="162"/>
      <c r="BU43" s="162"/>
      <c r="BV43" s="162"/>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c r="IN43" s="162"/>
      <c r="IO43" s="162"/>
      <c r="IP43" s="162"/>
      <c r="IQ43" s="162"/>
      <c r="IR43" s="162"/>
      <c r="IS43" s="162"/>
      <c r="IT43" s="162"/>
      <c r="IU43" s="162"/>
      <c r="IV43" s="162"/>
    </row>
    <row r="44" spans="1:256" ht="33">
      <c r="A44" s="794"/>
      <c r="B44" s="797"/>
      <c r="C44" s="789"/>
      <c r="D44" s="423" t="s">
        <v>1292</v>
      </c>
      <c r="E44" s="186" t="s">
        <v>1293</v>
      </c>
      <c r="F44" s="187" t="s">
        <v>1234</v>
      </c>
      <c r="G44" s="188"/>
      <c r="H44" s="189"/>
      <c r="I44" s="189"/>
      <c r="J44" s="189"/>
      <c r="K44" s="189" t="s">
        <v>1223</v>
      </c>
      <c r="L44" s="189"/>
      <c r="M44" s="189"/>
      <c r="N44" s="189"/>
      <c r="O44" s="189"/>
      <c r="P44" s="189"/>
      <c r="Q44" s="189" t="s">
        <v>1223</v>
      </c>
      <c r="R44" s="189"/>
      <c r="S44" s="189"/>
      <c r="T44" s="189"/>
      <c r="U44" s="189"/>
      <c r="V44" s="189"/>
      <c r="W44" s="189" t="s">
        <v>1223</v>
      </c>
      <c r="X44" s="189"/>
      <c r="Y44" s="189"/>
      <c r="Z44" s="189"/>
      <c r="AA44" s="189"/>
      <c r="AB44" s="189"/>
      <c r="AC44" s="189"/>
      <c r="AD44" s="190"/>
      <c r="AE44" s="191">
        <f t="shared" si="0"/>
        <v>3</v>
      </c>
      <c r="AF44" s="192">
        <f t="shared" si="1"/>
        <v>0</v>
      </c>
      <c r="AG44" s="193">
        <f t="shared" si="2"/>
        <v>0</v>
      </c>
      <c r="AH44" s="194">
        <f t="shared" si="3"/>
        <v>0</v>
      </c>
      <c r="AI44" s="195" t="s">
        <v>1294</v>
      </c>
      <c r="AJ44" s="196"/>
      <c r="AK44" s="162"/>
      <c r="AL44" s="162"/>
      <c r="AM44" s="162"/>
      <c r="AN44" s="162"/>
      <c r="AO44" s="162"/>
      <c r="AP44" s="162"/>
      <c r="AQ44" s="162"/>
      <c r="AR44" s="162"/>
      <c r="AS44" s="162"/>
      <c r="AT44" s="162"/>
      <c r="AU44" s="162"/>
      <c r="AV44" s="162"/>
      <c r="AW44" s="162"/>
      <c r="AX44" s="162"/>
      <c r="AY44" s="162"/>
      <c r="AZ44" s="162"/>
      <c r="BA44" s="162"/>
      <c r="BB44" s="162"/>
      <c r="BC44" s="162"/>
      <c r="BD44" s="162"/>
      <c r="BE44" s="162"/>
      <c r="BF44" s="162"/>
      <c r="BG44" s="162"/>
      <c r="BH44" s="162"/>
      <c r="BI44" s="162"/>
      <c r="BJ44" s="162"/>
      <c r="BK44" s="162"/>
      <c r="BL44" s="162"/>
      <c r="BM44" s="162"/>
      <c r="BN44" s="162"/>
      <c r="BO44" s="162"/>
      <c r="BP44" s="162"/>
      <c r="BQ44" s="162"/>
      <c r="BR44" s="162"/>
      <c r="BS44" s="162"/>
      <c r="BT44" s="162"/>
      <c r="BU44" s="162"/>
      <c r="BV44" s="162"/>
      <c r="BW44" s="162"/>
      <c r="BX44" s="162"/>
      <c r="BY44" s="162"/>
      <c r="BZ44" s="162"/>
      <c r="CA44" s="162"/>
      <c r="CB44" s="162"/>
      <c r="CC44" s="162"/>
      <c r="CD44" s="162"/>
      <c r="CE44" s="162"/>
      <c r="CF44" s="162"/>
      <c r="CG44" s="162"/>
      <c r="CH44" s="162"/>
      <c r="CI44" s="162"/>
      <c r="CJ44" s="162"/>
      <c r="CK44" s="162"/>
      <c r="CL44" s="162"/>
      <c r="CM44" s="162"/>
      <c r="CN44" s="162"/>
      <c r="CO44" s="162"/>
      <c r="CP44" s="162"/>
      <c r="CQ44" s="162"/>
      <c r="CR44" s="162"/>
      <c r="CS44" s="162"/>
      <c r="CT44" s="162"/>
      <c r="CU44" s="162"/>
      <c r="CV44" s="162"/>
      <c r="CW44" s="162"/>
      <c r="CX44" s="162"/>
      <c r="CY44" s="162"/>
      <c r="CZ44" s="162"/>
      <c r="DA44" s="162"/>
      <c r="DB44" s="162"/>
      <c r="DC44" s="162"/>
      <c r="DD44" s="162"/>
      <c r="DE44" s="162"/>
      <c r="DF44" s="162"/>
      <c r="DG44" s="162"/>
      <c r="DH44" s="162"/>
      <c r="DI44" s="162"/>
      <c r="DJ44" s="162"/>
      <c r="DK44" s="162"/>
      <c r="DL44" s="162"/>
      <c r="DM44" s="162"/>
      <c r="DN44" s="162"/>
      <c r="DO44" s="162"/>
      <c r="DP44" s="162"/>
      <c r="DQ44" s="162"/>
      <c r="DR44" s="162"/>
      <c r="DS44" s="162"/>
      <c r="DT44" s="162"/>
      <c r="DU44" s="162"/>
      <c r="DV44" s="162"/>
      <c r="DW44" s="162"/>
      <c r="DX44" s="162"/>
      <c r="DY44" s="162"/>
      <c r="DZ44" s="162"/>
      <c r="EA44" s="162"/>
      <c r="EB44" s="162"/>
      <c r="EC44" s="162"/>
      <c r="ED44" s="162"/>
      <c r="EE44" s="162"/>
      <c r="EF44" s="162"/>
      <c r="EG44" s="162"/>
      <c r="EH44" s="162"/>
      <c r="EI44" s="162"/>
      <c r="EJ44" s="162"/>
      <c r="EK44" s="162"/>
      <c r="EL44" s="162"/>
      <c r="EM44" s="162"/>
      <c r="EN44" s="162"/>
      <c r="EO44" s="162"/>
      <c r="EP44" s="162"/>
      <c r="EQ44" s="162"/>
      <c r="ER44" s="162"/>
      <c r="ES44" s="162"/>
      <c r="ET44" s="162"/>
      <c r="EU44" s="162"/>
      <c r="EV44" s="162"/>
      <c r="EW44" s="162"/>
      <c r="EX44" s="162"/>
      <c r="EY44" s="162"/>
      <c r="EZ44" s="162"/>
      <c r="FA44" s="162"/>
      <c r="FB44" s="162"/>
      <c r="FC44" s="162"/>
      <c r="FD44" s="162"/>
      <c r="FE44" s="162"/>
      <c r="FF44" s="162"/>
      <c r="FG44" s="162"/>
      <c r="FH44" s="162"/>
      <c r="FI44" s="162"/>
      <c r="FJ44" s="162"/>
      <c r="FK44" s="162"/>
      <c r="FL44" s="162"/>
      <c r="FM44" s="162"/>
      <c r="FN44" s="162"/>
      <c r="FO44" s="162"/>
      <c r="FP44" s="162"/>
      <c r="FQ44" s="162"/>
      <c r="FR44" s="162"/>
      <c r="FS44" s="162"/>
      <c r="FT44" s="162"/>
      <c r="FU44" s="162"/>
      <c r="FV44" s="162"/>
      <c r="FW44" s="162"/>
      <c r="FX44" s="162"/>
      <c r="FY44" s="162"/>
      <c r="FZ44" s="162"/>
      <c r="GA44" s="162"/>
      <c r="GB44" s="162"/>
      <c r="GC44" s="162"/>
      <c r="GD44" s="162"/>
      <c r="GE44" s="162"/>
      <c r="GF44" s="162"/>
      <c r="GG44" s="162"/>
      <c r="GH44" s="162"/>
      <c r="GI44" s="162"/>
      <c r="GJ44" s="162"/>
      <c r="GK44" s="162"/>
      <c r="GL44" s="162"/>
      <c r="GM44" s="162"/>
      <c r="GN44" s="162"/>
      <c r="GO44" s="162"/>
      <c r="GP44" s="162"/>
      <c r="GQ44" s="162"/>
      <c r="GR44" s="162"/>
      <c r="GS44" s="162"/>
      <c r="GT44" s="162"/>
      <c r="GU44" s="162"/>
      <c r="GV44" s="162"/>
      <c r="GW44" s="162"/>
      <c r="GX44" s="162"/>
      <c r="GY44" s="162"/>
      <c r="GZ44" s="162"/>
      <c r="HA44" s="162"/>
      <c r="HB44" s="162"/>
      <c r="HC44" s="162"/>
      <c r="HD44" s="162"/>
      <c r="HE44" s="162"/>
      <c r="HF44" s="162"/>
      <c r="HG44" s="162"/>
      <c r="HH44" s="162"/>
      <c r="HI44" s="162"/>
      <c r="HJ44" s="162"/>
      <c r="HK44" s="162"/>
      <c r="HL44" s="162"/>
      <c r="HM44" s="162"/>
      <c r="HN44" s="162"/>
      <c r="HO44" s="162"/>
      <c r="HP44" s="162"/>
      <c r="HQ44" s="162"/>
      <c r="HR44" s="162"/>
      <c r="HS44" s="162"/>
      <c r="HT44" s="162"/>
      <c r="HU44" s="162"/>
      <c r="HV44" s="162"/>
      <c r="HW44" s="162"/>
      <c r="HX44" s="162"/>
      <c r="HY44" s="162"/>
      <c r="HZ44" s="162"/>
      <c r="IA44" s="162"/>
      <c r="IB44" s="162"/>
      <c r="IC44" s="162"/>
      <c r="ID44" s="162"/>
      <c r="IE44" s="162"/>
      <c r="IF44" s="162"/>
      <c r="IG44" s="162"/>
      <c r="IH44" s="162"/>
      <c r="II44" s="162"/>
      <c r="IJ44" s="162"/>
      <c r="IK44" s="162"/>
      <c r="IL44" s="162"/>
      <c r="IM44" s="162"/>
      <c r="IN44" s="162"/>
      <c r="IO44" s="162"/>
      <c r="IP44" s="162"/>
      <c r="IQ44" s="162"/>
      <c r="IR44" s="162"/>
      <c r="IS44" s="162"/>
      <c r="IT44" s="162"/>
      <c r="IU44" s="162"/>
      <c r="IV44" s="162"/>
    </row>
    <row r="45" spans="1:256" ht="33">
      <c r="A45" s="794"/>
      <c r="B45" s="797"/>
      <c r="C45" s="789"/>
      <c r="D45" s="423" t="s">
        <v>1295</v>
      </c>
      <c r="E45" s="186" t="s">
        <v>1296</v>
      </c>
      <c r="F45" s="187" t="s">
        <v>1234</v>
      </c>
      <c r="G45" s="188"/>
      <c r="H45" s="189"/>
      <c r="I45" s="189"/>
      <c r="J45" s="189"/>
      <c r="K45" s="189"/>
      <c r="L45" s="189"/>
      <c r="M45" s="189"/>
      <c r="N45" s="189"/>
      <c r="O45" s="189"/>
      <c r="P45" s="189"/>
      <c r="Q45" s="189"/>
      <c r="R45" s="189"/>
      <c r="S45" s="189"/>
      <c r="T45" s="189"/>
      <c r="U45" s="189"/>
      <c r="V45" s="189"/>
      <c r="W45" s="189"/>
      <c r="X45" s="189"/>
      <c r="Y45" s="189"/>
      <c r="Z45" s="189"/>
      <c r="AA45" s="189"/>
      <c r="AB45" s="189"/>
      <c r="AC45" s="189"/>
      <c r="AD45" s="190"/>
      <c r="AE45" s="191">
        <f t="shared" si="0"/>
        <v>0</v>
      </c>
      <c r="AF45" s="192">
        <f t="shared" si="1"/>
        <v>0</v>
      </c>
      <c r="AG45" s="193">
        <f t="shared" si="2"/>
        <v>0</v>
      </c>
      <c r="AH45" s="194" t="e">
        <f t="shared" si="3"/>
        <v>#DIV/0!</v>
      </c>
      <c r="AI45" s="195" t="s">
        <v>1297</v>
      </c>
      <c r="AJ45" s="196"/>
      <c r="AK45" s="162"/>
      <c r="AL45" s="162"/>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162"/>
      <c r="BI45" s="162"/>
      <c r="BJ45" s="162"/>
      <c r="BK45" s="162"/>
      <c r="BL45" s="162"/>
      <c r="BM45" s="162"/>
      <c r="BN45" s="162"/>
      <c r="BO45" s="162"/>
      <c r="BP45" s="162"/>
      <c r="BQ45" s="162"/>
      <c r="BR45" s="162"/>
      <c r="BS45" s="162"/>
      <c r="BT45" s="162"/>
      <c r="BU45" s="162"/>
      <c r="BV45" s="162"/>
      <c r="BW45" s="162"/>
      <c r="BX45" s="162"/>
      <c r="BY45" s="162"/>
      <c r="BZ45" s="162"/>
      <c r="CA45" s="162"/>
      <c r="CB45" s="162"/>
      <c r="CC45" s="162"/>
      <c r="CD45" s="162"/>
      <c r="CE45" s="162"/>
      <c r="CF45" s="162"/>
      <c r="CG45" s="162"/>
      <c r="CH45" s="162"/>
      <c r="CI45" s="162"/>
      <c r="CJ45" s="162"/>
      <c r="CK45" s="162"/>
      <c r="CL45" s="162"/>
      <c r="CM45" s="162"/>
      <c r="CN45" s="162"/>
      <c r="CO45" s="162"/>
      <c r="CP45" s="162"/>
      <c r="CQ45" s="162"/>
      <c r="CR45" s="162"/>
      <c r="CS45" s="162"/>
      <c r="CT45" s="162"/>
      <c r="CU45" s="162"/>
      <c r="CV45" s="162"/>
      <c r="CW45" s="162"/>
      <c r="CX45" s="162"/>
      <c r="CY45" s="162"/>
      <c r="CZ45" s="162"/>
      <c r="DA45" s="162"/>
      <c r="DB45" s="162"/>
      <c r="DC45" s="162"/>
      <c r="DD45" s="162"/>
      <c r="DE45" s="162"/>
      <c r="DF45" s="162"/>
      <c r="DG45" s="162"/>
      <c r="DH45" s="162"/>
      <c r="DI45" s="162"/>
      <c r="DJ45" s="162"/>
      <c r="DK45" s="162"/>
      <c r="DL45" s="162"/>
      <c r="DM45" s="162"/>
      <c r="DN45" s="162"/>
      <c r="DO45" s="162"/>
      <c r="DP45" s="162"/>
      <c r="DQ45" s="162"/>
      <c r="DR45" s="162"/>
      <c r="DS45" s="162"/>
      <c r="DT45" s="162"/>
      <c r="DU45" s="162"/>
      <c r="DV45" s="162"/>
      <c r="DW45" s="162"/>
      <c r="DX45" s="162"/>
      <c r="DY45" s="162"/>
      <c r="DZ45" s="162"/>
      <c r="EA45" s="162"/>
      <c r="EB45" s="162"/>
      <c r="EC45" s="162"/>
      <c r="ED45" s="162"/>
      <c r="EE45" s="162"/>
      <c r="EF45" s="162"/>
      <c r="EG45" s="162"/>
      <c r="EH45" s="162"/>
      <c r="EI45" s="162"/>
      <c r="EJ45" s="162"/>
      <c r="EK45" s="162"/>
      <c r="EL45" s="162"/>
      <c r="EM45" s="162"/>
      <c r="EN45" s="162"/>
      <c r="EO45" s="162"/>
      <c r="EP45" s="162"/>
      <c r="EQ45" s="162"/>
      <c r="ER45" s="162"/>
      <c r="ES45" s="162"/>
      <c r="ET45" s="162"/>
      <c r="EU45" s="162"/>
      <c r="EV45" s="162"/>
      <c r="EW45" s="162"/>
      <c r="EX45" s="162"/>
      <c r="EY45" s="162"/>
      <c r="EZ45" s="162"/>
      <c r="FA45" s="162"/>
      <c r="FB45" s="162"/>
      <c r="FC45" s="162"/>
      <c r="FD45" s="162"/>
      <c r="FE45" s="162"/>
      <c r="FF45" s="162"/>
      <c r="FG45" s="162"/>
      <c r="FH45" s="162"/>
      <c r="FI45" s="162"/>
      <c r="FJ45" s="162"/>
      <c r="FK45" s="162"/>
      <c r="FL45" s="162"/>
      <c r="FM45" s="162"/>
      <c r="FN45" s="162"/>
      <c r="FO45" s="162"/>
      <c r="FP45" s="162"/>
      <c r="FQ45" s="162"/>
      <c r="FR45" s="162"/>
      <c r="FS45" s="162"/>
      <c r="FT45" s="162"/>
      <c r="FU45" s="162"/>
      <c r="FV45" s="162"/>
      <c r="FW45" s="162"/>
      <c r="FX45" s="162"/>
      <c r="FY45" s="162"/>
      <c r="FZ45" s="162"/>
      <c r="GA45" s="162"/>
      <c r="GB45" s="162"/>
      <c r="GC45" s="162"/>
      <c r="GD45" s="162"/>
      <c r="GE45" s="162"/>
      <c r="GF45" s="162"/>
      <c r="GG45" s="162"/>
      <c r="GH45" s="162"/>
      <c r="GI45" s="162"/>
      <c r="GJ45" s="162"/>
      <c r="GK45" s="162"/>
      <c r="GL45" s="162"/>
      <c r="GM45" s="162"/>
      <c r="GN45" s="162"/>
      <c r="GO45" s="162"/>
      <c r="GP45" s="162"/>
      <c r="GQ45" s="162"/>
      <c r="GR45" s="162"/>
      <c r="GS45" s="162"/>
      <c r="GT45" s="162"/>
      <c r="GU45" s="162"/>
      <c r="GV45" s="162"/>
      <c r="GW45" s="162"/>
      <c r="GX45" s="162"/>
      <c r="GY45" s="162"/>
      <c r="GZ45" s="162"/>
      <c r="HA45" s="162"/>
      <c r="HB45" s="162"/>
      <c r="HC45" s="162"/>
      <c r="HD45" s="162"/>
      <c r="HE45" s="162"/>
      <c r="HF45" s="162"/>
      <c r="HG45" s="162"/>
      <c r="HH45" s="162"/>
      <c r="HI45" s="162"/>
      <c r="HJ45" s="162"/>
      <c r="HK45" s="162"/>
      <c r="HL45" s="162"/>
      <c r="HM45" s="162"/>
      <c r="HN45" s="162"/>
      <c r="HO45" s="162"/>
      <c r="HP45" s="162"/>
      <c r="HQ45" s="162"/>
      <c r="HR45" s="162"/>
      <c r="HS45" s="162"/>
      <c r="HT45" s="162"/>
      <c r="HU45" s="162"/>
      <c r="HV45" s="162"/>
      <c r="HW45" s="162"/>
      <c r="HX45" s="162"/>
      <c r="HY45" s="162"/>
      <c r="HZ45" s="162"/>
      <c r="IA45" s="162"/>
      <c r="IB45" s="162"/>
      <c r="IC45" s="162"/>
      <c r="ID45" s="162"/>
      <c r="IE45" s="162"/>
      <c r="IF45" s="162"/>
      <c r="IG45" s="162"/>
      <c r="IH45" s="162"/>
      <c r="II45" s="162"/>
      <c r="IJ45" s="162"/>
      <c r="IK45" s="162"/>
      <c r="IL45" s="162"/>
      <c r="IM45" s="162"/>
      <c r="IN45" s="162"/>
      <c r="IO45" s="162"/>
      <c r="IP45" s="162"/>
      <c r="IQ45" s="162"/>
      <c r="IR45" s="162"/>
      <c r="IS45" s="162"/>
      <c r="IT45" s="162"/>
      <c r="IU45" s="162"/>
      <c r="IV45" s="162"/>
    </row>
    <row r="46" spans="1:256" ht="33">
      <c r="A46" s="794"/>
      <c r="B46" s="797"/>
      <c r="C46" s="789"/>
      <c r="D46" s="803" t="s">
        <v>1298</v>
      </c>
      <c r="E46" s="186" t="s">
        <v>1299</v>
      </c>
      <c r="F46" s="187" t="s">
        <v>1241</v>
      </c>
      <c r="G46" s="188"/>
      <c r="H46" s="189"/>
      <c r="I46" s="189" t="s">
        <v>1223</v>
      </c>
      <c r="J46" s="189"/>
      <c r="K46" s="189" t="s">
        <v>1223</v>
      </c>
      <c r="L46" s="189"/>
      <c r="M46" s="189"/>
      <c r="N46" s="189"/>
      <c r="O46" s="189"/>
      <c r="P46" s="189"/>
      <c r="Q46" s="189"/>
      <c r="R46" s="189"/>
      <c r="S46" s="189"/>
      <c r="T46" s="189"/>
      <c r="U46" s="189"/>
      <c r="V46" s="189"/>
      <c r="W46" s="189"/>
      <c r="X46" s="189"/>
      <c r="Y46" s="189"/>
      <c r="Z46" s="189"/>
      <c r="AA46" s="189"/>
      <c r="AB46" s="189"/>
      <c r="AC46" s="189"/>
      <c r="AD46" s="190"/>
      <c r="AE46" s="191">
        <f t="shared" si="0"/>
        <v>2</v>
      </c>
      <c r="AF46" s="192">
        <f t="shared" si="1"/>
        <v>0</v>
      </c>
      <c r="AG46" s="193">
        <f t="shared" si="2"/>
        <v>0</v>
      </c>
      <c r="AH46" s="194">
        <f t="shared" si="3"/>
        <v>0</v>
      </c>
      <c r="AI46" s="195" t="s">
        <v>1300</v>
      </c>
      <c r="AJ46" s="196"/>
      <c r="AK46" s="162"/>
      <c r="AL46" s="162"/>
      <c r="AM46" s="162"/>
      <c r="AN46" s="162"/>
      <c r="AO46" s="162"/>
      <c r="AP46" s="162"/>
      <c r="AQ46" s="162"/>
      <c r="AR46" s="162"/>
      <c r="AS46" s="162"/>
      <c r="AT46" s="162"/>
      <c r="AU46" s="162"/>
      <c r="AV46" s="162"/>
      <c r="AW46" s="162"/>
      <c r="AX46" s="162"/>
      <c r="AY46" s="162"/>
      <c r="AZ46" s="162"/>
      <c r="BA46" s="162"/>
      <c r="BB46" s="162"/>
      <c r="BC46" s="162"/>
      <c r="BD46" s="162"/>
      <c r="BE46" s="162"/>
      <c r="BF46" s="162"/>
      <c r="BG46" s="162"/>
      <c r="BH46" s="162"/>
      <c r="BI46" s="162"/>
      <c r="BJ46" s="162"/>
      <c r="BK46" s="162"/>
      <c r="BL46" s="162"/>
      <c r="BM46" s="162"/>
      <c r="BN46" s="162"/>
      <c r="BO46" s="162"/>
      <c r="BP46" s="162"/>
      <c r="BQ46" s="162"/>
      <c r="BR46" s="162"/>
      <c r="BS46" s="162"/>
      <c r="BT46" s="162"/>
      <c r="BU46" s="162"/>
      <c r="BV46" s="162"/>
      <c r="BW46" s="162"/>
      <c r="BX46" s="162"/>
      <c r="BY46" s="162"/>
      <c r="BZ46" s="162"/>
      <c r="CA46" s="162"/>
      <c r="CB46" s="162"/>
      <c r="CC46" s="162"/>
      <c r="CD46" s="162"/>
      <c r="CE46" s="162"/>
      <c r="CF46" s="162"/>
      <c r="CG46" s="162"/>
      <c r="CH46" s="162"/>
      <c r="CI46" s="162"/>
      <c r="CJ46" s="162"/>
      <c r="CK46" s="162"/>
      <c r="CL46" s="162"/>
      <c r="CM46" s="162"/>
      <c r="CN46" s="162"/>
      <c r="CO46" s="162"/>
      <c r="CP46" s="162"/>
      <c r="CQ46" s="162"/>
      <c r="CR46" s="162"/>
      <c r="CS46" s="162"/>
      <c r="CT46" s="162"/>
      <c r="CU46" s="162"/>
      <c r="CV46" s="162"/>
      <c r="CW46" s="162"/>
      <c r="CX46" s="162"/>
      <c r="CY46" s="162"/>
      <c r="CZ46" s="162"/>
      <c r="DA46" s="162"/>
      <c r="DB46" s="162"/>
      <c r="DC46" s="162"/>
      <c r="DD46" s="162"/>
      <c r="DE46" s="162"/>
      <c r="DF46" s="162"/>
      <c r="DG46" s="162"/>
      <c r="DH46" s="162"/>
      <c r="DI46" s="162"/>
      <c r="DJ46" s="162"/>
      <c r="DK46" s="162"/>
      <c r="DL46" s="162"/>
      <c r="DM46" s="162"/>
      <c r="DN46" s="162"/>
      <c r="DO46" s="162"/>
      <c r="DP46" s="162"/>
      <c r="DQ46" s="162"/>
      <c r="DR46" s="162"/>
      <c r="DS46" s="162"/>
      <c r="DT46" s="162"/>
      <c r="DU46" s="162"/>
      <c r="DV46" s="162"/>
      <c r="DW46" s="162"/>
      <c r="DX46" s="162"/>
      <c r="DY46" s="162"/>
      <c r="DZ46" s="162"/>
      <c r="EA46" s="162"/>
      <c r="EB46" s="162"/>
      <c r="EC46" s="162"/>
      <c r="ED46" s="162"/>
      <c r="EE46" s="162"/>
      <c r="EF46" s="162"/>
      <c r="EG46" s="162"/>
      <c r="EH46" s="162"/>
      <c r="EI46" s="162"/>
      <c r="EJ46" s="162"/>
      <c r="EK46" s="162"/>
      <c r="EL46" s="162"/>
      <c r="EM46" s="162"/>
      <c r="EN46" s="162"/>
      <c r="EO46" s="162"/>
      <c r="EP46" s="162"/>
      <c r="EQ46" s="162"/>
      <c r="ER46" s="162"/>
      <c r="ES46" s="162"/>
      <c r="ET46" s="162"/>
      <c r="EU46" s="162"/>
      <c r="EV46" s="162"/>
      <c r="EW46" s="162"/>
      <c r="EX46" s="162"/>
      <c r="EY46" s="162"/>
      <c r="EZ46" s="162"/>
      <c r="FA46" s="162"/>
      <c r="FB46" s="162"/>
      <c r="FC46" s="162"/>
      <c r="FD46" s="162"/>
      <c r="FE46" s="162"/>
      <c r="FF46" s="162"/>
      <c r="FG46" s="162"/>
      <c r="FH46" s="162"/>
      <c r="FI46" s="162"/>
      <c r="FJ46" s="162"/>
      <c r="FK46" s="162"/>
      <c r="FL46" s="162"/>
      <c r="FM46" s="162"/>
      <c r="FN46" s="162"/>
      <c r="FO46" s="162"/>
      <c r="FP46" s="162"/>
      <c r="FQ46" s="162"/>
      <c r="FR46" s="162"/>
      <c r="FS46" s="162"/>
      <c r="FT46" s="162"/>
      <c r="FU46" s="162"/>
      <c r="FV46" s="162"/>
      <c r="FW46" s="162"/>
      <c r="FX46" s="162"/>
      <c r="FY46" s="162"/>
      <c r="FZ46" s="162"/>
      <c r="GA46" s="162"/>
      <c r="GB46" s="162"/>
      <c r="GC46" s="162"/>
      <c r="GD46" s="162"/>
      <c r="GE46" s="162"/>
      <c r="GF46" s="162"/>
      <c r="GG46" s="162"/>
      <c r="GH46" s="162"/>
      <c r="GI46" s="162"/>
      <c r="GJ46" s="162"/>
      <c r="GK46" s="162"/>
      <c r="GL46" s="162"/>
      <c r="GM46" s="162"/>
      <c r="GN46" s="162"/>
      <c r="GO46" s="162"/>
      <c r="GP46" s="162"/>
      <c r="GQ46" s="162"/>
      <c r="GR46" s="162"/>
      <c r="GS46" s="162"/>
      <c r="GT46" s="162"/>
      <c r="GU46" s="162"/>
      <c r="GV46" s="162"/>
      <c r="GW46" s="162"/>
      <c r="GX46" s="162"/>
      <c r="GY46" s="162"/>
      <c r="GZ46" s="162"/>
      <c r="HA46" s="162"/>
      <c r="HB46" s="162"/>
      <c r="HC46" s="162"/>
      <c r="HD46" s="162"/>
      <c r="HE46" s="162"/>
      <c r="HF46" s="162"/>
      <c r="HG46" s="162"/>
      <c r="HH46" s="162"/>
      <c r="HI46" s="162"/>
      <c r="HJ46" s="162"/>
      <c r="HK46" s="162"/>
      <c r="HL46" s="162"/>
      <c r="HM46" s="162"/>
      <c r="HN46" s="162"/>
      <c r="HO46" s="162"/>
      <c r="HP46" s="162"/>
      <c r="HQ46" s="162"/>
      <c r="HR46" s="162"/>
      <c r="HS46" s="162"/>
      <c r="HT46" s="162"/>
      <c r="HU46" s="162"/>
      <c r="HV46" s="162"/>
      <c r="HW46" s="162"/>
      <c r="HX46" s="162"/>
      <c r="HY46" s="162"/>
      <c r="HZ46" s="162"/>
      <c r="IA46" s="162"/>
      <c r="IB46" s="162"/>
      <c r="IC46" s="162"/>
      <c r="ID46" s="162"/>
      <c r="IE46" s="162"/>
      <c r="IF46" s="162"/>
      <c r="IG46" s="162"/>
      <c r="IH46" s="162"/>
      <c r="II46" s="162"/>
      <c r="IJ46" s="162"/>
      <c r="IK46" s="162"/>
      <c r="IL46" s="162"/>
      <c r="IM46" s="162"/>
      <c r="IN46" s="162"/>
      <c r="IO46" s="162"/>
      <c r="IP46" s="162"/>
      <c r="IQ46" s="162"/>
      <c r="IR46" s="162"/>
      <c r="IS46" s="162"/>
      <c r="IT46" s="162"/>
      <c r="IU46" s="162"/>
      <c r="IV46" s="162"/>
    </row>
    <row r="47" spans="1:256" ht="33">
      <c r="A47" s="794"/>
      <c r="B47" s="797"/>
      <c r="C47" s="789"/>
      <c r="D47" s="802"/>
      <c r="E47" s="186" t="s">
        <v>1301</v>
      </c>
      <c r="F47" s="187" t="s">
        <v>1241</v>
      </c>
      <c r="G47" s="188"/>
      <c r="H47" s="189"/>
      <c r="I47" s="189"/>
      <c r="J47" s="189"/>
      <c r="K47" s="189"/>
      <c r="L47" s="189"/>
      <c r="M47" s="189"/>
      <c r="N47" s="189"/>
      <c r="O47" s="189"/>
      <c r="P47" s="189"/>
      <c r="Q47" s="189"/>
      <c r="R47" s="189"/>
      <c r="S47" s="189"/>
      <c r="T47" s="189"/>
      <c r="U47" s="189"/>
      <c r="V47" s="189"/>
      <c r="W47" s="189"/>
      <c r="X47" s="189"/>
      <c r="Y47" s="189"/>
      <c r="Z47" s="189"/>
      <c r="AA47" s="189"/>
      <c r="AB47" s="189"/>
      <c r="AC47" s="189"/>
      <c r="AD47" s="190"/>
      <c r="AE47" s="191">
        <f t="shared" si="0"/>
        <v>0</v>
      </c>
      <c r="AF47" s="192">
        <f t="shared" si="1"/>
        <v>0</v>
      </c>
      <c r="AG47" s="193">
        <f t="shared" si="2"/>
        <v>0</v>
      </c>
      <c r="AH47" s="194" t="e">
        <f t="shared" si="3"/>
        <v>#DIV/0!</v>
      </c>
      <c r="AI47" s="195" t="s">
        <v>1302</v>
      </c>
      <c r="AJ47" s="196"/>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162"/>
      <c r="BI47" s="162"/>
      <c r="BJ47" s="162"/>
      <c r="BK47" s="162"/>
      <c r="BL47" s="162"/>
      <c r="BM47" s="162"/>
      <c r="BN47" s="162"/>
      <c r="BO47" s="162"/>
      <c r="BP47" s="162"/>
      <c r="BQ47" s="162"/>
      <c r="BR47" s="162"/>
      <c r="BS47" s="162"/>
      <c r="BT47" s="162"/>
      <c r="BU47" s="162"/>
      <c r="BV47" s="162"/>
      <c r="BW47" s="162"/>
      <c r="BX47" s="162"/>
      <c r="BY47" s="162"/>
      <c r="BZ47" s="162"/>
      <c r="CA47" s="162"/>
      <c r="CB47" s="162"/>
      <c r="CC47" s="162"/>
      <c r="CD47" s="162"/>
      <c r="CE47" s="162"/>
      <c r="CF47" s="162"/>
      <c r="CG47" s="162"/>
      <c r="CH47" s="162"/>
      <c r="CI47" s="162"/>
      <c r="CJ47" s="162"/>
      <c r="CK47" s="162"/>
      <c r="CL47" s="162"/>
      <c r="CM47" s="162"/>
      <c r="CN47" s="162"/>
      <c r="CO47" s="162"/>
      <c r="CP47" s="162"/>
      <c r="CQ47" s="162"/>
      <c r="CR47" s="162"/>
      <c r="CS47" s="162"/>
      <c r="CT47" s="162"/>
      <c r="CU47" s="162"/>
      <c r="CV47" s="162"/>
      <c r="CW47" s="162"/>
      <c r="CX47" s="162"/>
      <c r="CY47" s="162"/>
      <c r="CZ47" s="162"/>
      <c r="DA47" s="162"/>
      <c r="DB47" s="162"/>
      <c r="DC47" s="162"/>
      <c r="DD47" s="162"/>
      <c r="DE47" s="162"/>
      <c r="DF47" s="162"/>
      <c r="DG47" s="162"/>
      <c r="DH47" s="162"/>
      <c r="DI47" s="162"/>
      <c r="DJ47" s="162"/>
      <c r="DK47" s="162"/>
      <c r="DL47" s="162"/>
      <c r="DM47" s="162"/>
      <c r="DN47" s="162"/>
      <c r="DO47" s="162"/>
      <c r="DP47" s="162"/>
      <c r="DQ47" s="162"/>
      <c r="DR47" s="162"/>
      <c r="DS47" s="162"/>
      <c r="DT47" s="162"/>
      <c r="DU47" s="162"/>
      <c r="DV47" s="162"/>
      <c r="DW47" s="162"/>
      <c r="DX47" s="162"/>
      <c r="DY47" s="162"/>
      <c r="DZ47" s="162"/>
      <c r="EA47" s="162"/>
      <c r="EB47" s="162"/>
      <c r="EC47" s="162"/>
      <c r="ED47" s="162"/>
      <c r="EE47" s="162"/>
      <c r="EF47" s="162"/>
      <c r="EG47" s="162"/>
      <c r="EH47" s="162"/>
      <c r="EI47" s="162"/>
      <c r="EJ47" s="162"/>
      <c r="EK47" s="162"/>
      <c r="EL47" s="162"/>
      <c r="EM47" s="162"/>
      <c r="EN47" s="162"/>
      <c r="EO47" s="162"/>
      <c r="EP47" s="162"/>
      <c r="EQ47" s="162"/>
      <c r="ER47" s="162"/>
      <c r="ES47" s="162"/>
      <c r="ET47" s="162"/>
      <c r="EU47" s="162"/>
      <c r="EV47" s="162"/>
      <c r="EW47" s="162"/>
      <c r="EX47" s="162"/>
      <c r="EY47" s="162"/>
      <c r="EZ47" s="162"/>
      <c r="FA47" s="162"/>
      <c r="FB47" s="162"/>
      <c r="FC47" s="162"/>
      <c r="FD47" s="162"/>
      <c r="FE47" s="162"/>
      <c r="FF47" s="162"/>
      <c r="FG47" s="162"/>
      <c r="FH47" s="162"/>
      <c r="FI47" s="162"/>
      <c r="FJ47" s="162"/>
      <c r="FK47" s="162"/>
      <c r="FL47" s="162"/>
      <c r="FM47" s="162"/>
      <c r="FN47" s="162"/>
      <c r="FO47" s="162"/>
      <c r="FP47" s="162"/>
      <c r="FQ47" s="162"/>
      <c r="FR47" s="162"/>
      <c r="FS47" s="162"/>
      <c r="FT47" s="162"/>
      <c r="FU47" s="162"/>
      <c r="FV47" s="162"/>
      <c r="FW47" s="162"/>
      <c r="FX47" s="162"/>
      <c r="FY47" s="162"/>
      <c r="FZ47" s="162"/>
      <c r="GA47" s="162"/>
      <c r="GB47" s="162"/>
      <c r="GC47" s="162"/>
      <c r="GD47" s="162"/>
      <c r="GE47" s="162"/>
      <c r="GF47" s="162"/>
      <c r="GG47" s="162"/>
      <c r="GH47" s="162"/>
      <c r="GI47" s="162"/>
      <c r="GJ47" s="162"/>
      <c r="GK47" s="162"/>
      <c r="GL47" s="162"/>
      <c r="GM47" s="162"/>
      <c r="GN47" s="162"/>
      <c r="GO47" s="162"/>
      <c r="GP47" s="162"/>
      <c r="GQ47" s="162"/>
      <c r="GR47" s="162"/>
      <c r="GS47" s="162"/>
      <c r="GT47" s="162"/>
      <c r="GU47" s="162"/>
      <c r="GV47" s="162"/>
      <c r="GW47" s="162"/>
      <c r="GX47" s="162"/>
      <c r="GY47" s="162"/>
      <c r="GZ47" s="162"/>
      <c r="HA47" s="162"/>
      <c r="HB47" s="162"/>
      <c r="HC47" s="162"/>
      <c r="HD47" s="162"/>
      <c r="HE47" s="162"/>
      <c r="HF47" s="162"/>
      <c r="HG47" s="162"/>
      <c r="HH47" s="162"/>
      <c r="HI47" s="162"/>
      <c r="HJ47" s="162"/>
      <c r="HK47" s="162"/>
      <c r="HL47" s="162"/>
      <c r="HM47" s="162"/>
      <c r="HN47" s="162"/>
      <c r="HO47" s="162"/>
      <c r="HP47" s="162"/>
      <c r="HQ47" s="162"/>
      <c r="HR47" s="162"/>
      <c r="HS47" s="162"/>
      <c r="HT47" s="162"/>
      <c r="HU47" s="162"/>
      <c r="HV47" s="162"/>
      <c r="HW47" s="162"/>
      <c r="HX47" s="162"/>
      <c r="HY47" s="162"/>
      <c r="HZ47" s="162"/>
      <c r="IA47" s="162"/>
      <c r="IB47" s="162"/>
      <c r="IC47" s="162"/>
      <c r="ID47" s="162"/>
      <c r="IE47" s="162"/>
      <c r="IF47" s="162"/>
      <c r="IG47" s="162"/>
      <c r="IH47" s="162"/>
      <c r="II47" s="162"/>
      <c r="IJ47" s="162"/>
      <c r="IK47" s="162"/>
      <c r="IL47" s="162"/>
      <c r="IM47" s="162"/>
      <c r="IN47" s="162"/>
      <c r="IO47" s="162"/>
      <c r="IP47" s="162"/>
      <c r="IQ47" s="162"/>
      <c r="IR47" s="162"/>
      <c r="IS47" s="162"/>
      <c r="IT47" s="162"/>
      <c r="IU47" s="162"/>
      <c r="IV47" s="162"/>
    </row>
    <row r="48" spans="1:256" ht="49.5">
      <c r="A48" s="794"/>
      <c r="B48" s="797"/>
      <c r="C48" s="789"/>
      <c r="D48" s="803" t="s">
        <v>1303</v>
      </c>
      <c r="E48" s="186" t="s">
        <v>1304</v>
      </c>
      <c r="F48" s="187" t="s">
        <v>1241</v>
      </c>
      <c r="G48" s="188"/>
      <c r="H48" s="189"/>
      <c r="I48" s="189"/>
      <c r="J48" s="189"/>
      <c r="K48" s="189" t="s">
        <v>1223</v>
      </c>
      <c r="L48" s="189"/>
      <c r="M48" s="189"/>
      <c r="N48" s="189"/>
      <c r="O48" s="189"/>
      <c r="P48" s="189"/>
      <c r="Q48" s="189"/>
      <c r="R48" s="189"/>
      <c r="S48" s="189"/>
      <c r="T48" s="189"/>
      <c r="U48" s="189"/>
      <c r="V48" s="189"/>
      <c r="W48" s="189"/>
      <c r="X48" s="189"/>
      <c r="Y48" s="189"/>
      <c r="Z48" s="189"/>
      <c r="AA48" s="189"/>
      <c r="AB48" s="189"/>
      <c r="AC48" s="189"/>
      <c r="AD48" s="190"/>
      <c r="AE48" s="191">
        <f t="shared" si="0"/>
        <v>1</v>
      </c>
      <c r="AF48" s="192">
        <f t="shared" si="1"/>
        <v>0</v>
      </c>
      <c r="AG48" s="193">
        <f t="shared" si="2"/>
        <v>0</v>
      </c>
      <c r="AH48" s="194">
        <f t="shared" si="3"/>
        <v>0</v>
      </c>
      <c r="AI48" s="195" t="s">
        <v>1300</v>
      </c>
      <c r="AJ48" s="196"/>
      <c r="AK48" s="162"/>
      <c r="AL48" s="162"/>
      <c r="AM48" s="162"/>
      <c r="AN48" s="162"/>
      <c r="AO48" s="162"/>
      <c r="AP48" s="162"/>
      <c r="AQ48" s="162"/>
      <c r="AR48" s="162"/>
      <c r="AS48" s="162"/>
      <c r="AT48" s="162"/>
      <c r="AU48" s="162"/>
      <c r="AV48" s="162"/>
      <c r="AW48" s="162"/>
      <c r="AX48" s="162"/>
      <c r="AY48" s="162"/>
      <c r="AZ48" s="162"/>
      <c r="BA48" s="162"/>
      <c r="BB48" s="162"/>
      <c r="BC48" s="162"/>
      <c r="BD48" s="162"/>
      <c r="BE48" s="162"/>
      <c r="BF48" s="162"/>
      <c r="BG48" s="162"/>
      <c r="BH48" s="162"/>
      <c r="BI48" s="162"/>
      <c r="BJ48" s="162"/>
      <c r="BK48" s="162"/>
      <c r="BL48" s="162"/>
      <c r="BM48" s="162"/>
      <c r="BN48" s="162"/>
      <c r="BO48" s="162"/>
      <c r="BP48" s="162"/>
      <c r="BQ48" s="162"/>
      <c r="BR48" s="162"/>
      <c r="BS48" s="162"/>
      <c r="BT48" s="162"/>
      <c r="BU48" s="162"/>
      <c r="BV48" s="162"/>
      <c r="BW48" s="162"/>
      <c r="BX48" s="162"/>
      <c r="BY48" s="162"/>
      <c r="BZ48" s="162"/>
      <c r="CA48" s="162"/>
      <c r="CB48" s="162"/>
      <c r="CC48" s="162"/>
      <c r="CD48" s="162"/>
      <c r="CE48" s="162"/>
      <c r="CF48" s="162"/>
      <c r="CG48" s="162"/>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2"/>
      <c r="EK48" s="162"/>
      <c r="EL48" s="162"/>
      <c r="EM48" s="162"/>
      <c r="EN48" s="162"/>
      <c r="EO48" s="162"/>
      <c r="EP48" s="162"/>
      <c r="EQ48" s="162"/>
      <c r="ER48" s="162"/>
      <c r="ES48" s="162"/>
      <c r="ET48" s="162"/>
      <c r="EU48" s="162"/>
      <c r="EV48" s="162"/>
      <c r="EW48" s="162"/>
      <c r="EX48" s="162"/>
      <c r="EY48" s="162"/>
      <c r="EZ48" s="162"/>
      <c r="FA48" s="162"/>
      <c r="FB48" s="162"/>
      <c r="FC48" s="162"/>
      <c r="FD48" s="162"/>
      <c r="FE48" s="162"/>
      <c r="FF48" s="162"/>
      <c r="FG48" s="162"/>
      <c r="FH48" s="162"/>
      <c r="FI48" s="162"/>
      <c r="FJ48" s="162"/>
      <c r="FK48" s="162"/>
      <c r="FL48" s="162"/>
      <c r="FM48" s="162"/>
      <c r="FN48" s="162"/>
      <c r="FO48" s="162"/>
      <c r="FP48" s="162"/>
      <c r="FQ48" s="162"/>
      <c r="FR48" s="162"/>
      <c r="FS48" s="162"/>
      <c r="FT48" s="162"/>
      <c r="FU48" s="162"/>
      <c r="FV48" s="162"/>
      <c r="FW48" s="162"/>
      <c r="FX48" s="162"/>
      <c r="FY48" s="162"/>
      <c r="FZ48" s="162"/>
      <c r="GA48" s="162"/>
      <c r="GB48" s="162"/>
      <c r="GC48" s="162"/>
      <c r="GD48" s="162"/>
      <c r="GE48" s="162"/>
      <c r="GF48" s="162"/>
      <c r="GG48" s="162"/>
      <c r="GH48" s="162"/>
      <c r="GI48" s="162"/>
      <c r="GJ48" s="162"/>
      <c r="GK48" s="162"/>
      <c r="GL48" s="162"/>
      <c r="GM48" s="162"/>
      <c r="GN48" s="162"/>
      <c r="GO48" s="162"/>
      <c r="GP48" s="162"/>
      <c r="GQ48" s="162"/>
      <c r="GR48" s="162"/>
      <c r="GS48" s="162"/>
      <c r="GT48" s="162"/>
      <c r="GU48" s="162"/>
      <c r="GV48" s="162"/>
      <c r="GW48" s="162"/>
      <c r="GX48" s="162"/>
      <c r="GY48" s="162"/>
      <c r="GZ48" s="162"/>
      <c r="HA48" s="162"/>
      <c r="HB48" s="162"/>
      <c r="HC48" s="162"/>
      <c r="HD48" s="162"/>
      <c r="HE48" s="162"/>
      <c r="HF48" s="162"/>
      <c r="HG48" s="162"/>
      <c r="HH48" s="162"/>
      <c r="HI48" s="162"/>
      <c r="HJ48" s="162"/>
      <c r="HK48" s="162"/>
      <c r="HL48" s="162"/>
      <c r="HM48" s="162"/>
      <c r="HN48" s="162"/>
      <c r="HO48" s="162"/>
      <c r="HP48" s="162"/>
      <c r="HQ48" s="162"/>
      <c r="HR48" s="162"/>
      <c r="HS48" s="162"/>
      <c r="HT48" s="162"/>
      <c r="HU48" s="162"/>
      <c r="HV48" s="162"/>
      <c r="HW48" s="162"/>
      <c r="HX48" s="162"/>
      <c r="HY48" s="162"/>
      <c r="HZ48" s="162"/>
      <c r="IA48" s="162"/>
      <c r="IB48" s="162"/>
      <c r="IC48" s="162"/>
      <c r="ID48" s="162"/>
      <c r="IE48" s="162"/>
      <c r="IF48" s="162"/>
      <c r="IG48" s="162"/>
      <c r="IH48" s="162"/>
      <c r="II48" s="162"/>
      <c r="IJ48" s="162"/>
      <c r="IK48" s="162"/>
      <c r="IL48" s="162"/>
      <c r="IM48" s="162"/>
      <c r="IN48" s="162"/>
      <c r="IO48" s="162"/>
      <c r="IP48" s="162"/>
      <c r="IQ48" s="162"/>
      <c r="IR48" s="162"/>
      <c r="IS48" s="162"/>
      <c r="IT48" s="162"/>
      <c r="IU48" s="162"/>
      <c r="IV48" s="162"/>
    </row>
    <row r="49" spans="1:256" ht="33">
      <c r="A49" s="794"/>
      <c r="B49" s="797"/>
      <c r="C49" s="789"/>
      <c r="D49" s="802"/>
      <c r="E49" s="186" t="s">
        <v>1301</v>
      </c>
      <c r="F49" s="187" t="s">
        <v>1241</v>
      </c>
      <c r="G49" s="188"/>
      <c r="H49" s="189"/>
      <c r="I49" s="189"/>
      <c r="J49" s="189"/>
      <c r="K49" s="189"/>
      <c r="L49" s="189"/>
      <c r="M49" s="189" t="s">
        <v>1223</v>
      </c>
      <c r="N49" s="189"/>
      <c r="O49" s="189"/>
      <c r="P49" s="189"/>
      <c r="Q49" s="189"/>
      <c r="R49" s="189"/>
      <c r="S49" s="189"/>
      <c r="T49" s="189"/>
      <c r="U49" s="189"/>
      <c r="V49" s="189"/>
      <c r="W49" s="189"/>
      <c r="X49" s="189"/>
      <c r="Y49" s="189"/>
      <c r="Z49" s="189"/>
      <c r="AA49" s="189"/>
      <c r="AB49" s="189"/>
      <c r="AC49" s="189"/>
      <c r="AD49" s="190"/>
      <c r="AE49" s="191">
        <f t="shared" si="0"/>
        <v>1</v>
      </c>
      <c r="AF49" s="192">
        <f t="shared" si="1"/>
        <v>0</v>
      </c>
      <c r="AG49" s="193">
        <f t="shared" si="2"/>
        <v>0</v>
      </c>
      <c r="AH49" s="194">
        <f t="shared" si="3"/>
        <v>0</v>
      </c>
      <c r="AI49" s="195" t="s">
        <v>1302</v>
      </c>
      <c r="AJ49" s="196"/>
      <c r="AK49" s="162"/>
      <c r="AL49" s="162"/>
      <c r="AM49" s="162"/>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2"/>
      <c r="BR49" s="162"/>
      <c r="BS49" s="162"/>
      <c r="BT49" s="162"/>
      <c r="BU49" s="162"/>
      <c r="BV49" s="162"/>
      <c r="BW49" s="162"/>
      <c r="BX49" s="162"/>
      <c r="BY49" s="162"/>
      <c r="BZ49" s="162"/>
      <c r="CA49" s="162"/>
      <c r="CB49" s="162"/>
      <c r="CC49" s="162"/>
      <c r="CD49" s="162"/>
      <c r="CE49" s="162"/>
      <c r="CF49" s="162"/>
      <c r="CG49" s="162"/>
      <c r="CH49" s="162"/>
      <c r="CI49" s="162"/>
      <c r="CJ49" s="162"/>
      <c r="CK49" s="162"/>
      <c r="CL49" s="162"/>
      <c r="CM49" s="162"/>
      <c r="CN49" s="162"/>
      <c r="CO49" s="162"/>
      <c r="CP49" s="162"/>
      <c r="CQ49" s="162"/>
      <c r="CR49" s="162"/>
      <c r="CS49" s="162"/>
      <c r="CT49" s="162"/>
      <c r="CU49" s="162"/>
      <c r="CV49" s="162"/>
      <c r="CW49" s="162"/>
      <c r="CX49" s="162"/>
      <c r="CY49" s="162"/>
      <c r="CZ49" s="162"/>
      <c r="DA49" s="162"/>
      <c r="DB49" s="162"/>
      <c r="DC49" s="162"/>
      <c r="DD49" s="162"/>
      <c r="DE49" s="162"/>
      <c r="DF49" s="162"/>
      <c r="DG49" s="162"/>
      <c r="DH49" s="162"/>
      <c r="DI49" s="162"/>
      <c r="DJ49" s="162"/>
      <c r="DK49" s="162"/>
      <c r="DL49" s="162"/>
      <c r="DM49" s="162"/>
      <c r="DN49" s="162"/>
      <c r="DO49" s="162"/>
      <c r="DP49" s="162"/>
      <c r="DQ49" s="162"/>
      <c r="DR49" s="162"/>
      <c r="DS49" s="162"/>
      <c r="DT49" s="162"/>
      <c r="DU49" s="162"/>
      <c r="DV49" s="162"/>
      <c r="DW49" s="162"/>
      <c r="DX49" s="162"/>
      <c r="DY49" s="162"/>
      <c r="DZ49" s="162"/>
      <c r="EA49" s="162"/>
      <c r="EB49" s="162"/>
      <c r="EC49" s="162"/>
      <c r="ED49" s="162"/>
      <c r="EE49" s="162"/>
      <c r="EF49" s="162"/>
      <c r="EG49" s="162"/>
      <c r="EH49" s="162"/>
      <c r="EI49" s="162"/>
      <c r="EJ49" s="162"/>
      <c r="EK49" s="162"/>
      <c r="EL49" s="162"/>
      <c r="EM49" s="162"/>
      <c r="EN49" s="162"/>
      <c r="EO49" s="162"/>
      <c r="EP49" s="162"/>
      <c r="EQ49" s="162"/>
      <c r="ER49" s="162"/>
      <c r="ES49" s="162"/>
      <c r="ET49" s="162"/>
      <c r="EU49" s="162"/>
      <c r="EV49" s="162"/>
      <c r="EW49" s="162"/>
      <c r="EX49" s="162"/>
      <c r="EY49" s="162"/>
      <c r="EZ49" s="162"/>
      <c r="FA49" s="162"/>
      <c r="FB49" s="162"/>
      <c r="FC49" s="162"/>
      <c r="FD49" s="162"/>
      <c r="FE49" s="162"/>
      <c r="FF49" s="162"/>
      <c r="FG49" s="162"/>
      <c r="FH49" s="162"/>
      <c r="FI49" s="162"/>
      <c r="FJ49" s="162"/>
      <c r="FK49" s="162"/>
      <c r="FL49" s="162"/>
      <c r="FM49" s="162"/>
      <c r="FN49" s="162"/>
      <c r="FO49" s="162"/>
      <c r="FP49" s="162"/>
      <c r="FQ49" s="162"/>
      <c r="FR49" s="162"/>
      <c r="FS49" s="162"/>
      <c r="FT49" s="162"/>
      <c r="FU49" s="162"/>
      <c r="FV49" s="162"/>
      <c r="FW49" s="162"/>
      <c r="FX49" s="162"/>
      <c r="FY49" s="162"/>
      <c r="FZ49" s="162"/>
      <c r="GA49" s="162"/>
      <c r="GB49" s="162"/>
      <c r="GC49" s="162"/>
      <c r="GD49" s="162"/>
      <c r="GE49" s="162"/>
      <c r="GF49" s="162"/>
      <c r="GG49" s="162"/>
      <c r="GH49" s="162"/>
      <c r="GI49" s="162"/>
      <c r="GJ49" s="162"/>
      <c r="GK49" s="162"/>
      <c r="GL49" s="162"/>
      <c r="GM49" s="162"/>
      <c r="GN49" s="162"/>
      <c r="GO49" s="162"/>
      <c r="GP49" s="162"/>
      <c r="GQ49" s="162"/>
      <c r="GR49" s="162"/>
      <c r="GS49" s="162"/>
      <c r="GT49" s="162"/>
      <c r="GU49" s="162"/>
      <c r="GV49" s="162"/>
      <c r="GW49" s="162"/>
      <c r="GX49" s="162"/>
      <c r="GY49" s="162"/>
      <c r="GZ49" s="162"/>
      <c r="HA49" s="162"/>
      <c r="HB49" s="162"/>
      <c r="HC49" s="162"/>
      <c r="HD49" s="162"/>
      <c r="HE49" s="162"/>
      <c r="HF49" s="162"/>
      <c r="HG49" s="162"/>
      <c r="HH49" s="162"/>
      <c r="HI49" s="162"/>
      <c r="HJ49" s="162"/>
      <c r="HK49" s="162"/>
      <c r="HL49" s="162"/>
      <c r="HM49" s="162"/>
      <c r="HN49" s="162"/>
      <c r="HO49" s="162"/>
      <c r="HP49" s="162"/>
      <c r="HQ49" s="162"/>
      <c r="HR49" s="162"/>
      <c r="HS49" s="162"/>
      <c r="HT49" s="162"/>
      <c r="HU49" s="162"/>
      <c r="HV49" s="162"/>
      <c r="HW49" s="162"/>
      <c r="HX49" s="162"/>
      <c r="HY49" s="162"/>
      <c r="HZ49" s="162"/>
      <c r="IA49" s="162"/>
      <c r="IB49" s="162"/>
      <c r="IC49" s="162"/>
      <c r="ID49" s="162"/>
      <c r="IE49" s="162"/>
      <c r="IF49" s="162"/>
      <c r="IG49" s="162"/>
      <c r="IH49" s="162"/>
      <c r="II49" s="162"/>
      <c r="IJ49" s="162"/>
      <c r="IK49" s="162"/>
      <c r="IL49" s="162"/>
      <c r="IM49" s="162"/>
      <c r="IN49" s="162"/>
      <c r="IO49" s="162"/>
      <c r="IP49" s="162"/>
      <c r="IQ49" s="162"/>
      <c r="IR49" s="162"/>
      <c r="IS49" s="162"/>
      <c r="IT49" s="162"/>
      <c r="IU49" s="162"/>
      <c r="IV49" s="162"/>
    </row>
    <row r="50" spans="1:256">
      <c r="A50" s="794"/>
      <c r="B50" s="797"/>
      <c r="C50" s="789"/>
      <c r="D50" s="788" t="s">
        <v>1305</v>
      </c>
      <c r="E50" s="186" t="s">
        <v>1306</v>
      </c>
      <c r="F50" s="187" t="s">
        <v>1234</v>
      </c>
      <c r="G50" s="188" t="s">
        <v>1223</v>
      </c>
      <c r="H50" s="189"/>
      <c r="I50" s="189"/>
      <c r="J50" s="189"/>
      <c r="K50" s="189"/>
      <c r="L50" s="189"/>
      <c r="M50" s="189"/>
      <c r="N50" s="189"/>
      <c r="O50" s="189"/>
      <c r="P50" s="189"/>
      <c r="Q50" s="189"/>
      <c r="R50" s="189"/>
      <c r="S50" s="189"/>
      <c r="T50" s="189"/>
      <c r="U50" s="189"/>
      <c r="V50" s="189"/>
      <c r="W50" s="189"/>
      <c r="X50" s="189"/>
      <c r="Y50" s="189"/>
      <c r="Z50" s="189"/>
      <c r="AA50" s="189"/>
      <c r="AB50" s="189"/>
      <c r="AC50" s="189"/>
      <c r="AD50" s="190"/>
      <c r="AE50" s="191">
        <f t="shared" si="0"/>
        <v>1</v>
      </c>
      <c r="AF50" s="192">
        <f t="shared" si="1"/>
        <v>0</v>
      </c>
      <c r="AG50" s="193">
        <f t="shared" si="2"/>
        <v>0</v>
      </c>
      <c r="AH50" s="194">
        <f t="shared" si="3"/>
        <v>0</v>
      </c>
      <c r="AI50" s="195" t="s">
        <v>1307</v>
      </c>
      <c r="AJ50" s="196"/>
      <c r="AK50" s="162"/>
      <c r="AL50" s="162"/>
      <c r="AM50" s="162"/>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2"/>
      <c r="BR50" s="162"/>
      <c r="BS50" s="162"/>
      <c r="BT50" s="162"/>
      <c r="BU50" s="162"/>
      <c r="BV50" s="162"/>
      <c r="BW50" s="162"/>
      <c r="BX50" s="162"/>
      <c r="BY50" s="162"/>
      <c r="BZ50" s="162"/>
      <c r="CA50" s="162"/>
      <c r="CB50" s="162"/>
      <c r="CC50" s="162"/>
      <c r="CD50" s="162"/>
      <c r="CE50" s="162"/>
      <c r="CF50" s="162"/>
      <c r="CG50" s="162"/>
      <c r="CH50" s="162"/>
      <c r="CI50" s="162"/>
      <c r="CJ50" s="162"/>
      <c r="CK50" s="162"/>
      <c r="CL50" s="162"/>
      <c r="CM50" s="162"/>
      <c r="CN50" s="162"/>
      <c r="CO50" s="162"/>
      <c r="CP50" s="162"/>
      <c r="CQ50" s="162"/>
      <c r="CR50" s="162"/>
      <c r="CS50" s="162"/>
      <c r="CT50" s="162"/>
      <c r="CU50" s="162"/>
      <c r="CV50" s="162"/>
      <c r="CW50" s="162"/>
      <c r="CX50" s="162"/>
      <c r="CY50" s="162"/>
      <c r="CZ50" s="162"/>
      <c r="DA50" s="162"/>
      <c r="DB50" s="162"/>
      <c r="DC50" s="162"/>
      <c r="DD50" s="162"/>
      <c r="DE50" s="162"/>
      <c r="DF50" s="162"/>
      <c r="DG50" s="162"/>
      <c r="DH50" s="162"/>
      <c r="DI50" s="162"/>
      <c r="DJ50" s="162"/>
      <c r="DK50" s="162"/>
      <c r="DL50" s="162"/>
      <c r="DM50" s="162"/>
      <c r="DN50" s="162"/>
      <c r="DO50" s="162"/>
      <c r="DP50" s="162"/>
      <c r="DQ50" s="162"/>
      <c r="DR50" s="162"/>
      <c r="DS50" s="162"/>
      <c r="DT50" s="162"/>
      <c r="DU50" s="162"/>
      <c r="DV50" s="162"/>
      <c r="DW50" s="162"/>
      <c r="DX50" s="162"/>
      <c r="DY50" s="162"/>
      <c r="DZ50" s="162"/>
      <c r="EA50" s="162"/>
      <c r="EB50" s="162"/>
      <c r="EC50" s="162"/>
      <c r="ED50" s="162"/>
      <c r="EE50" s="162"/>
      <c r="EF50" s="162"/>
      <c r="EG50" s="162"/>
      <c r="EH50" s="162"/>
      <c r="EI50" s="162"/>
      <c r="EJ50" s="162"/>
      <c r="EK50" s="162"/>
      <c r="EL50" s="162"/>
      <c r="EM50" s="162"/>
      <c r="EN50" s="162"/>
      <c r="EO50" s="162"/>
      <c r="EP50" s="162"/>
      <c r="EQ50" s="162"/>
      <c r="ER50" s="162"/>
      <c r="ES50" s="162"/>
      <c r="ET50" s="162"/>
      <c r="EU50" s="162"/>
      <c r="EV50" s="162"/>
      <c r="EW50" s="162"/>
      <c r="EX50" s="162"/>
      <c r="EY50" s="162"/>
      <c r="EZ50" s="162"/>
      <c r="FA50" s="162"/>
      <c r="FB50" s="162"/>
      <c r="FC50" s="162"/>
      <c r="FD50" s="162"/>
      <c r="FE50" s="162"/>
      <c r="FF50" s="162"/>
      <c r="FG50" s="162"/>
      <c r="FH50" s="162"/>
      <c r="FI50" s="162"/>
      <c r="FJ50" s="162"/>
      <c r="FK50" s="162"/>
      <c r="FL50" s="162"/>
      <c r="FM50" s="162"/>
      <c r="FN50" s="162"/>
      <c r="FO50" s="162"/>
      <c r="FP50" s="162"/>
      <c r="FQ50" s="162"/>
      <c r="FR50" s="162"/>
      <c r="FS50" s="162"/>
      <c r="FT50" s="162"/>
      <c r="FU50" s="162"/>
      <c r="FV50" s="162"/>
      <c r="FW50" s="162"/>
      <c r="FX50" s="162"/>
      <c r="FY50" s="162"/>
      <c r="FZ50" s="162"/>
      <c r="GA50" s="162"/>
      <c r="GB50" s="162"/>
      <c r="GC50" s="162"/>
      <c r="GD50" s="162"/>
      <c r="GE50" s="162"/>
      <c r="GF50" s="162"/>
      <c r="GG50" s="162"/>
      <c r="GH50" s="162"/>
      <c r="GI50" s="162"/>
      <c r="GJ50" s="162"/>
      <c r="GK50" s="162"/>
      <c r="GL50" s="162"/>
      <c r="GM50" s="162"/>
      <c r="GN50" s="162"/>
      <c r="GO50" s="162"/>
      <c r="GP50" s="162"/>
      <c r="GQ50" s="162"/>
      <c r="GR50" s="162"/>
      <c r="GS50" s="162"/>
      <c r="GT50" s="162"/>
      <c r="GU50" s="162"/>
      <c r="GV50" s="162"/>
      <c r="GW50" s="162"/>
      <c r="GX50" s="162"/>
      <c r="GY50" s="162"/>
      <c r="GZ50" s="162"/>
      <c r="HA50" s="162"/>
      <c r="HB50" s="162"/>
      <c r="HC50" s="162"/>
      <c r="HD50" s="162"/>
      <c r="HE50" s="162"/>
      <c r="HF50" s="162"/>
      <c r="HG50" s="162"/>
      <c r="HH50" s="162"/>
      <c r="HI50" s="162"/>
      <c r="HJ50" s="162"/>
      <c r="HK50" s="162"/>
      <c r="HL50" s="162"/>
      <c r="HM50" s="162"/>
      <c r="HN50" s="162"/>
      <c r="HO50" s="162"/>
      <c r="HP50" s="162"/>
      <c r="HQ50" s="162"/>
      <c r="HR50" s="162"/>
      <c r="HS50" s="162"/>
      <c r="HT50" s="162"/>
      <c r="HU50" s="162"/>
      <c r="HV50" s="162"/>
      <c r="HW50" s="162"/>
      <c r="HX50" s="162"/>
      <c r="HY50" s="162"/>
      <c r="HZ50" s="162"/>
      <c r="IA50" s="162"/>
      <c r="IB50" s="162"/>
      <c r="IC50" s="162"/>
      <c r="ID50" s="162"/>
      <c r="IE50" s="162"/>
      <c r="IF50" s="162"/>
      <c r="IG50" s="162"/>
      <c r="IH50" s="162"/>
      <c r="II50" s="162"/>
      <c r="IJ50" s="162"/>
      <c r="IK50" s="162"/>
      <c r="IL50" s="162"/>
      <c r="IM50" s="162"/>
      <c r="IN50" s="162"/>
      <c r="IO50" s="162"/>
      <c r="IP50" s="162"/>
      <c r="IQ50" s="162"/>
      <c r="IR50" s="162"/>
      <c r="IS50" s="162"/>
      <c r="IT50" s="162"/>
      <c r="IU50" s="162"/>
      <c r="IV50" s="162"/>
    </row>
    <row r="51" spans="1:256" ht="33">
      <c r="A51" s="794"/>
      <c r="B51" s="797"/>
      <c r="C51" s="789"/>
      <c r="D51" s="788"/>
      <c r="E51" s="186" t="s">
        <v>1308</v>
      </c>
      <c r="F51" s="187" t="s">
        <v>1241</v>
      </c>
      <c r="G51" s="188"/>
      <c r="H51" s="189"/>
      <c r="I51" s="189" t="s">
        <v>1223</v>
      </c>
      <c r="J51" s="189"/>
      <c r="K51" s="189"/>
      <c r="L51" s="189"/>
      <c r="M51" s="189"/>
      <c r="N51" s="189"/>
      <c r="O51" s="189"/>
      <c r="P51" s="189"/>
      <c r="Q51" s="189"/>
      <c r="R51" s="189"/>
      <c r="S51" s="189"/>
      <c r="T51" s="189"/>
      <c r="U51" s="189"/>
      <c r="V51" s="189"/>
      <c r="W51" s="189"/>
      <c r="X51" s="189"/>
      <c r="Y51" s="189"/>
      <c r="Z51" s="189"/>
      <c r="AA51" s="189"/>
      <c r="AB51" s="189"/>
      <c r="AC51" s="189"/>
      <c r="AD51" s="190"/>
      <c r="AE51" s="191">
        <f t="shared" si="0"/>
        <v>1</v>
      </c>
      <c r="AF51" s="192">
        <f t="shared" si="1"/>
        <v>0</v>
      </c>
      <c r="AG51" s="193">
        <f t="shared" si="2"/>
        <v>0</v>
      </c>
      <c r="AH51" s="194">
        <f t="shared" si="3"/>
        <v>0</v>
      </c>
      <c r="AI51" s="195" t="s">
        <v>1273</v>
      </c>
      <c r="AJ51" s="196"/>
      <c r="AK51" s="162"/>
      <c r="AL51" s="162"/>
      <c r="AM51" s="162"/>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2"/>
      <c r="BR51" s="162"/>
      <c r="BS51" s="162"/>
      <c r="BT51" s="162"/>
      <c r="BU51" s="162"/>
      <c r="BV51" s="162"/>
      <c r="BW51" s="162"/>
      <c r="BX51" s="162"/>
      <c r="BY51" s="162"/>
      <c r="BZ51" s="162"/>
      <c r="CA51" s="162"/>
      <c r="CB51" s="162"/>
      <c r="CC51" s="162"/>
      <c r="CD51" s="162"/>
      <c r="CE51" s="162"/>
      <c r="CF51" s="162"/>
      <c r="CG51" s="162"/>
      <c r="CH51" s="162"/>
      <c r="CI51" s="162"/>
      <c r="CJ51" s="162"/>
      <c r="CK51" s="162"/>
      <c r="CL51" s="162"/>
      <c r="CM51" s="162"/>
      <c r="CN51" s="162"/>
      <c r="CO51" s="162"/>
      <c r="CP51" s="162"/>
      <c r="CQ51" s="162"/>
      <c r="CR51" s="162"/>
      <c r="CS51" s="162"/>
      <c r="CT51" s="162"/>
      <c r="CU51" s="162"/>
      <c r="CV51" s="162"/>
      <c r="CW51" s="162"/>
      <c r="CX51" s="162"/>
      <c r="CY51" s="162"/>
      <c r="CZ51" s="162"/>
      <c r="DA51" s="162"/>
      <c r="DB51" s="162"/>
      <c r="DC51" s="162"/>
      <c r="DD51" s="162"/>
      <c r="DE51" s="162"/>
      <c r="DF51" s="162"/>
      <c r="DG51" s="162"/>
      <c r="DH51" s="162"/>
      <c r="DI51" s="162"/>
      <c r="DJ51" s="162"/>
      <c r="DK51" s="162"/>
      <c r="DL51" s="162"/>
      <c r="DM51" s="162"/>
      <c r="DN51" s="162"/>
      <c r="DO51" s="162"/>
      <c r="DP51" s="162"/>
      <c r="DQ51" s="162"/>
      <c r="DR51" s="162"/>
      <c r="DS51" s="162"/>
      <c r="DT51" s="162"/>
      <c r="DU51" s="162"/>
      <c r="DV51" s="162"/>
      <c r="DW51" s="162"/>
      <c r="DX51" s="162"/>
      <c r="DY51" s="162"/>
      <c r="DZ51" s="162"/>
      <c r="EA51" s="162"/>
      <c r="EB51" s="162"/>
      <c r="EC51" s="162"/>
      <c r="ED51" s="162"/>
      <c r="EE51" s="162"/>
      <c r="EF51" s="162"/>
      <c r="EG51" s="162"/>
      <c r="EH51" s="162"/>
      <c r="EI51" s="162"/>
      <c r="EJ51" s="162"/>
      <c r="EK51" s="162"/>
      <c r="EL51" s="162"/>
      <c r="EM51" s="162"/>
      <c r="EN51" s="162"/>
      <c r="EO51" s="162"/>
      <c r="EP51" s="162"/>
      <c r="EQ51" s="162"/>
      <c r="ER51" s="162"/>
      <c r="ES51" s="162"/>
      <c r="ET51" s="162"/>
      <c r="EU51" s="162"/>
      <c r="EV51" s="162"/>
      <c r="EW51" s="162"/>
      <c r="EX51" s="162"/>
      <c r="EY51" s="162"/>
      <c r="EZ51" s="162"/>
      <c r="FA51" s="162"/>
      <c r="FB51" s="162"/>
      <c r="FC51" s="162"/>
      <c r="FD51" s="162"/>
      <c r="FE51" s="162"/>
      <c r="FF51" s="162"/>
      <c r="FG51" s="162"/>
      <c r="FH51" s="162"/>
      <c r="FI51" s="162"/>
      <c r="FJ51" s="162"/>
      <c r="FK51" s="162"/>
      <c r="FL51" s="162"/>
      <c r="FM51" s="162"/>
      <c r="FN51" s="162"/>
      <c r="FO51" s="162"/>
      <c r="FP51" s="162"/>
      <c r="FQ51" s="162"/>
      <c r="FR51" s="162"/>
      <c r="FS51" s="162"/>
      <c r="FT51" s="162"/>
      <c r="FU51" s="162"/>
      <c r="FV51" s="162"/>
      <c r="FW51" s="162"/>
      <c r="FX51" s="162"/>
      <c r="FY51" s="162"/>
      <c r="FZ51" s="162"/>
      <c r="GA51" s="162"/>
      <c r="GB51" s="162"/>
      <c r="GC51" s="162"/>
      <c r="GD51" s="162"/>
      <c r="GE51" s="162"/>
      <c r="GF51" s="162"/>
      <c r="GG51" s="162"/>
      <c r="GH51" s="162"/>
      <c r="GI51" s="162"/>
      <c r="GJ51" s="162"/>
      <c r="GK51" s="162"/>
      <c r="GL51" s="162"/>
      <c r="GM51" s="162"/>
      <c r="GN51" s="162"/>
      <c r="GO51" s="162"/>
      <c r="GP51" s="162"/>
      <c r="GQ51" s="162"/>
      <c r="GR51" s="162"/>
      <c r="GS51" s="162"/>
      <c r="GT51" s="162"/>
      <c r="GU51" s="162"/>
      <c r="GV51" s="162"/>
      <c r="GW51" s="162"/>
      <c r="GX51" s="162"/>
      <c r="GY51" s="162"/>
      <c r="GZ51" s="162"/>
      <c r="HA51" s="162"/>
      <c r="HB51" s="162"/>
      <c r="HC51" s="162"/>
      <c r="HD51" s="162"/>
      <c r="HE51" s="162"/>
      <c r="HF51" s="162"/>
      <c r="HG51" s="162"/>
      <c r="HH51" s="162"/>
      <c r="HI51" s="162"/>
      <c r="HJ51" s="162"/>
      <c r="HK51" s="162"/>
      <c r="HL51" s="162"/>
      <c r="HM51" s="162"/>
      <c r="HN51" s="162"/>
      <c r="HO51" s="162"/>
      <c r="HP51" s="162"/>
      <c r="HQ51" s="162"/>
      <c r="HR51" s="162"/>
      <c r="HS51" s="162"/>
      <c r="HT51" s="162"/>
      <c r="HU51" s="162"/>
      <c r="HV51" s="162"/>
      <c r="HW51" s="162"/>
      <c r="HX51" s="162"/>
      <c r="HY51" s="162"/>
      <c r="HZ51" s="162"/>
      <c r="IA51" s="162"/>
      <c r="IB51" s="162"/>
      <c r="IC51" s="162"/>
      <c r="ID51" s="162"/>
      <c r="IE51" s="162"/>
      <c r="IF51" s="162"/>
      <c r="IG51" s="162"/>
      <c r="IH51" s="162"/>
      <c r="II51" s="162"/>
      <c r="IJ51" s="162"/>
      <c r="IK51" s="162"/>
      <c r="IL51" s="162"/>
      <c r="IM51" s="162"/>
      <c r="IN51" s="162"/>
      <c r="IO51" s="162"/>
      <c r="IP51" s="162"/>
      <c r="IQ51" s="162"/>
      <c r="IR51" s="162"/>
      <c r="IS51" s="162"/>
      <c r="IT51" s="162"/>
      <c r="IU51" s="162"/>
      <c r="IV51" s="162"/>
    </row>
    <row r="52" spans="1:256" ht="49.5">
      <c r="A52" s="794"/>
      <c r="B52" s="797"/>
      <c r="C52" s="789"/>
      <c r="D52" s="788" t="s">
        <v>1309</v>
      </c>
      <c r="E52" s="186" t="s">
        <v>1310</v>
      </c>
      <c r="F52" s="187" t="s">
        <v>1311</v>
      </c>
      <c r="G52" s="188"/>
      <c r="H52" s="189"/>
      <c r="I52" s="189"/>
      <c r="J52" s="189"/>
      <c r="K52" s="189"/>
      <c r="L52" s="189"/>
      <c r="M52" s="189"/>
      <c r="N52" s="189"/>
      <c r="O52" s="189"/>
      <c r="P52" s="189"/>
      <c r="Q52" s="189"/>
      <c r="R52" s="189"/>
      <c r="S52" s="189"/>
      <c r="T52" s="189"/>
      <c r="U52" s="189"/>
      <c r="V52" s="189"/>
      <c r="W52" s="189"/>
      <c r="X52" s="189"/>
      <c r="Y52" s="189"/>
      <c r="Z52" s="189"/>
      <c r="AA52" s="189"/>
      <c r="AB52" s="189"/>
      <c r="AC52" s="189"/>
      <c r="AD52" s="190"/>
      <c r="AE52" s="191">
        <f t="shared" si="0"/>
        <v>0</v>
      </c>
      <c r="AF52" s="192">
        <f t="shared" si="1"/>
        <v>0</v>
      </c>
      <c r="AG52" s="193">
        <f t="shared" si="2"/>
        <v>0</v>
      </c>
      <c r="AH52" s="194" t="e">
        <f t="shared" si="3"/>
        <v>#DIV/0!</v>
      </c>
      <c r="AI52" s="195" t="s">
        <v>1312</v>
      </c>
      <c r="AJ52" s="196"/>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c r="DM52" s="162"/>
      <c r="DN52" s="162"/>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c r="EP52" s="162"/>
      <c r="EQ52" s="162"/>
      <c r="ER52" s="162"/>
      <c r="ES52" s="162"/>
      <c r="ET52" s="162"/>
      <c r="EU52" s="162"/>
      <c r="EV52" s="162"/>
      <c r="EW52" s="162"/>
      <c r="EX52" s="162"/>
      <c r="EY52" s="162"/>
      <c r="EZ52" s="162"/>
      <c r="FA52" s="162"/>
      <c r="FB52" s="162"/>
      <c r="FC52" s="162"/>
      <c r="FD52" s="162"/>
      <c r="FE52" s="162"/>
      <c r="FF52" s="162"/>
      <c r="FG52" s="162"/>
      <c r="FH52" s="162"/>
      <c r="FI52" s="162"/>
      <c r="FJ52" s="162"/>
      <c r="FK52" s="162"/>
      <c r="FL52" s="162"/>
      <c r="FM52" s="162"/>
      <c r="FN52" s="162"/>
      <c r="FO52" s="162"/>
      <c r="FP52" s="162"/>
      <c r="FQ52" s="162"/>
      <c r="FR52" s="162"/>
      <c r="FS52" s="162"/>
      <c r="FT52" s="162"/>
      <c r="FU52" s="162"/>
      <c r="FV52" s="162"/>
      <c r="FW52" s="162"/>
      <c r="FX52" s="162"/>
      <c r="FY52" s="162"/>
      <c r="FZ52" s="162"/>
      <c r="GA52" s="162"/>
      <c r="GB52" s="162"/>
      <c r="GC52" s="162"/>
      <c r="GD52" s="162"/>
      <c r="GE52" s="162"/>
      <c r="GF52" s="162"/>
      <c r="GG52" s="162"/>
      <c r="GH52" s="162"/>
      <c r="GI52" s="162"/>
      <c r="GJ52" s="162"/>
      <c r="GK52" s="162"/>
      <c r="GL52" s="162"/>
      <c r="GM52" s="162"/>
      <c r="GN52" s="162"/>
      <c r="GO52" s="162"/>
      <c r="GP52" s="162"/>
      <c r="GQ52" s="162"/>
      <c r="GR52" s="162"/>
      <c r="GS52" s="162"/>
      <c r="GT52" s="162"/>
      <c r="GU52" s="162"/>
      <c r="GV52" s="162"/>
      <c r="GW52" s="162"/>
      <c r="GX52" s="162"/>
      <c r="GY52" s="162"/>
      <c r="GZ52" s="162"/>
      <c r="HA52" s="162"/>
      <c r="HB52" s="162"/>
      <c r="HC52" s="162"/>
      <c r="HD52" s="162"/>
      <c r="HE52" s="162"/>
      <c r="HF52" s="162"/>
      <c r="HG52" s="162"/>
      <c r="HH52" s="162"/>
      <c r="HI52" s="162"/>
      <c r="HJ52" s="162"/>
      <c r="HK52" s="162"/>
      <c r="HL52" s="162"/>
      <c r="HM52" s="162"/>
      <c r="HN52" s="162"/>
      <c r="HO52" s="162"/>
      <c r="HP52" s="162"/>
      <c r="HQ52" s="162"/>
      <c r="HR52" s="162"/>
      <c r="HS52" s="162"/>
      <c r="HT52" s="162"/>
      <c r="HU52" s="162"/>
      <c r="HV52" s="162"/>
      <c r="HW52" s="162"/>
      <c r="HX52" s="162"/>
      <c r="HY52" s="162"/>
      <c r="HZ52" s="162"/>
      <c r="IA52" s="162"/>
      <c r="IB52" s="162"/>
      <c r="IC52" s="162"/>
      <c r="ID52" s="162"/>
      <c r="IE52" s="162"/>
      <c r="IF52" s="162"/>
      <c r="IG52" s="162"/>
      <c r="IH52" s="162"/>
      <c r="II52" s="162"/>
      <c r="IJ52" s="162"/>
      <c r="IK52" s="162"/>
      <c r="IL52" s="162"/>
      <c r="IM52" s="162"/>
      <c r="IN52" s="162"/>
      <c r="IO52" s="162"/>
      <c r="IP52" s="162"/>
      <c r="IQ52" s="162"/>
      <c r="IR52" s="162"/>
      <c r="IS52" s="162"/>
      <c r="IT52" s="162"/>
      <c r="IU52" s="162"/>
      <c r="IV52" s="162"/>
    </row>
    <row r="53" spans="1:256" ht="33">
      <c r="A53" s="794"/>
      <c r="B53" s="797"/>
      <c r="C53" s="789"/>
      <c r="D53" s="788"/>
      <c r="E53" s="186" t="s">
        <v>1313</v>
      </c>
      <c r="F53" s="187" t="s">
        <v>1241</v>
      </c>
      <c r="G53" s="188"/>
      <c r="H53" s="189"/>
      <c r="I53" s="189"/>
      <c r="J53" s="189"/>
      <c r="K53" s="189"/>
      <c r="L53" s="189"/>
      <c r="M53" s="189"/>
      <c r="N53" s="189"/>
      <c r="O53" s="189"/>
      <c r="P53" s="189"/>
      <c r="Q53" s="189"/>
      <c r="R53" s="189"/>
      <c r="S53" s="189"/>
      <c r="T53" s="189"/>
      <c r="U53" s="189"/>
      <c r="V53" s="189"/>
      <c r="W53" s="189"/>
      <c r="X53" s="189"/>
      <c r="Y53" s="189"/>
      <c r="Z53" s="189"/>
      <c r="AA53" s="189"/>
      <c r="AB53" s="189"/>
      <c r="AC53" s="189"/>
      <c r="AD53" s="190"/>
      <c r="AE53" s="191">
        <f t="shared" si="0"/>
        <v>0</v>
      </c>
      <c r="AF53" s="192">
        <f t="shared" si="1"/>
        <v>0</v>
      </c>
      <c r="AG53" s="193">
        <f t="shared" si="2"/>
        <v>0</v>
      </c>
      <c r="AH53" s="194" t="e">
        <f t="shared" si="3"/>
        <v>#DIV/0!</v>
      </c>
      <c r="AI53" s="195" t="s">
        <v>1314</v>
      </c>
      <c r="AJ53" s="196"/>
      <c r="AK53" s="162"/>
      <c r="AL53" s="162"/>
      <c r="AM53" s="162"/>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2"/>
      <c r="BR53" s="162"/>
      <c r="BS53" s="162"/>
      <c r="BT53" s="162"/>
      <c r="BU53" s="162"/>
      <c r="BV53" s="162"/>
      <c r="BW53" s="162"/>
      <c r="BX53" s="162"/>
      <c r="BY53" s="162"/>
      <c r="BZ53" s="162"/>
      <c r="CA53" s="162"/>
      <c r="CB53" s="162"/>
      <c r="CC53" s="162"/>
      <c r="CD53" s="162"/>
      <c r="CE53" s="162"/>
      <c r="CF53" s="162"/>
      <c r="CG53" s="162"/>
      <c r="CH53" s="162"/>
      <c r="CI53" s="162"/>
      <c r="CJ53" s="162"/>
      <c r="CK53" s="162"/>
      <c r="CL53" s="162"/>
      <c r="CM53" s="162"/>
      <c r="CN53" s="162"/>
      <c r="CO53" s="162"/>
      <c r="CP53" s="162"/>
      <c r="CQ53" s="162"/>
      <c r="CR53" s="162"/>
      <c r="CS53" s="162"/>
      <c r="CT53" s="162"/>
      <c r="CU53" s="162"/>
      <c r="CV53" s="162"/>
      <c r="CW53" s="162"/>
      <c r="CX53" s="162"/>
      <c r="CY53" s="162"/>
      <c r="CZ53" s="162"/>
      <c r="DA53" s="162"/>
      <c r="DB53" s="162"/>
      <c r="DC53" s="162"/>
      <c r="DD53" s="162"/>
      <c r="DE53" s="162"/>
      <c r="DF53" s="162"/>
      <c r="DG53" s="162"/>
      <c r="DH53" s="162"/>
      <c r="DI53" s="162"/>
      <c r="DJ53" s="162"/>
      <c r="DK53" s="162"/>
      <c r="DL53" s="162"/>
      <c r="DM53" s="162"/>
      <c r="DN53" s="162"/>
      <c r="DO53" s="162"/>
      <c r="DP53" s="162"/>
      <c r="DQ53" s="162"/>
      <c r="DR53" s="162"/>
      <c r="DS53" s="162"/>
      <c r="DT53" s="162"/>
      <c r="DU53" s="162"/>
      <c r="DV53" s="162"/>
      <c r="DW53" s="162"/>
      <c r="DX53" s="162"/>
      <c r="DY53" s="162"/>
      <c r="DZ53" s="162"/>
      <c r="EA53" s="162"/>
      <c r="EB53" s="162"/>
      <c r="EC53" s="162"/>
      <c r="ED53" s="162"/>
      <c r="EE53" s="162"/>
      <c r="EF53" s="162"/>
      <c r="EG53" s="162"/>
      <c r="EH53" s="162"/>
      <c r="EI53" s="162"/>
      <c r="EJ53" s="162"/>
      <c r="EK53" s="162"/>
      <c r="EL53" s="162"/>
      <c r="EM53" s="162"/>
      <c r="EN53" s="162"/>
      <c r="EO53" s="162"/>
      <c r="EP53" s="162"/>
      <c r="EQ53" s="162"/>
      <c r="ER53" s="162"/>
      <c r="ES53" s="162"/>
      <c r="ET53" s="162"/>
      <c r="EU53" s="162"/>
      <c r="EV53" s="162"/>
      <c r="EW53" s="162"/>
      <c r="EX53" s="162"/>
      <c r="EY53" s="162"/>
      <c r="EZ53" s="162"/>
      <c r="FA53" s="162"/>
      <c r="FB53" s="162"/>
      <c r="FC53" s="162"/>
      <c r="FD53" s="162"/>
      <c r="FE53" s="162"/>
      <c r="FF53" s="162"/>
      <c r="FG53" s="162"/>
      <c r="FH53" s="162"/>
      <c r="FI53" s="162"/>
      <c r="FJ53" s="162"/>
      <c r="FK53" s="162"/>
      <c r="FL53" s="162"/>
      <c r="FM53" s="162"/>
      <c r="FN53" s="162"/>
      <c r="FO53" s="162"/>
      <c r="FP53" s="162"/>
      <c r="FQ53" s="162"/>
      <c r="FR53" s="162"/>
      <c r="FS53" s="162"/>
      <c r="FT53" s="162"/>
      <c r="FU53" s="162"/>
      <c r="FV53" s="162"/>
      <c r="FW53" s="162"/>
      <c r="FX53" s="162"/>
      <c r="FY53" s="162"/>
      <c r="FZ53" s="162"/>
      <c r="GA53" s="162"/>
      <c r="GB53" s="162"/>
      <c r="GC53" s="162"/>
      <c r="GD53" s="162"/>
      <c r="GE53" s="162"/>
      <c r="GF53" s="162"/>
      <c r="GG53" s="162"/>
      <c r="GH53" s="162"/>
      <c r="GI53" s="162"/>
      <c r="GJ53" s="162"/>
      <c r="GK53" s="162"/>
      <c r="GL53" s="162"/>
      <c r="GM53" s="162"/>
      <c r="GN53" s="162"/>
      <c r="GO53" s="162"/>
      <c r="GP53" s="162"/>
      <c r="GQ53" s="162"/>
      <c r="GR53" s="162"/>
      <c r="GS53" s="162"/>
      <c r="GT53" s="162"/>
      <c r="GU53" s="162"/>
      <c r="GV53" s="162"/>
      <c r="GW53" s="162"/>
      <c r="GX53" s="162"/>
      <c r="GY53" s="162"/>
      <c r="GZ53" s="162"/>
      <c r="HA53" s="162"/>
      <c r="HB53" s="162"/>
      <c r="HC53" s="162"/>
      <c r="HD53" s="162"/>
      <c r="HE53" s="162"/>
      <c r="HF53" s="162"/>
      <c r="HG53" s="162"/>
      <c r="HH53" s="162"/>
      <c r="HI53" s="162"/>
      <c r="HJ53" s="162"/>
      <c r="HK53" s="162"/>
      <c r="HL53" s="162"/>
      <c r="HM53" s="162"/>
      <c r="HN53" s="162"/>
      <c r="HO53" s="162"/>
      <c r="HP53" s="162"/>
      <c r="HQ53" s="162"/>
      <c r="HR53" s="162"/>
      <c r="HS53" s="162"/>
      <c r="HT53" s="162"/>
      <c r="HU53" s="162"/>
      <c r="HV53" s="162"/>
      <c r="HW53" s="162"/>
      <c r="HX53" s="162"/>
      <c r="HY53" s="162"/>
      <c r="HZ53" s="162"/>
      <c r="IA53" s="162"/>
      <c r="IB53" s="162"/>
      <c r="IC53" s="162"/>
      <c r="ID53" s="162"/>
      <c r="IE53" s="162"/>
      <c r="IF53" s="162"/>
      <c r="IG53" s="162"/>
      <c r="IH53" s="162"/>
      <c r="II53" s="162"/>
      <c r="IJ53" s="162"/>
      <c r="IK53" s="162"/>
      <c r="IL53" s="162"/>
      <c r="IM53" s="162"/>
      <c r="IN53" s="162"/>
      <c r="IO53" s="162"/>
      <c r="IP53" s="162"/>
      <c r="IQ53" s="162"/>
      <c r="IR53" s="162"/>
      <c r="IS53" s="162"/>
      <c r="IT53" s="162"/>
      <c r="IU53" s="162"/>
      <c r="IV53" s="162"/>
    </row>
    <row r="54" spans="1:256" ht="33">
      <c r="A54" s="794"/>
      <c r="B54" s="797"/>
      <c r="C54" s="789"/>
      <c r="D54" s="788" t="s">
        <v>1315</v>
      </c>
      <c r="E54" s="186" t="s">
        <v>1316</v>
      </c>
      <c r="F54" s="187" t="s">
        <v>1317</v>
      </c>
      <c r="G54" s="188" t="s">
        <v>1223</v>
      </c>
      <c r="H54" s="189"/>
      <c r="I54" s="189" t="s">
        <v>1223</v>
      </c>
      <c r="J54" s="189"/>
      <c r="K54" s="189"/>
      <c r="L54" s="189"/>
      <c r="M54" s="189"/>
      <c r="N54" s="189"/>
      <c r="O54" s="189"/>
      <c r="P54" s="189"/>
      <c r="Q54" s="189"/>
      <c r="R54" s="189"/>
      <c r="S54" s="189"/>
      <c r="T54" s="189"/>
      <c r="U54" s="189"/>
      <c r="V54" s="189"/>
      <c r="W54" s="189"/>
      <c r="X54" s="189"/>
      <c r="Y54" s="189"/>
      <c r="Z54" s="189"/>
      <c r="AA54" s="189"/>
      <c r="AB54" s="189"/>
      <c r="AC54" s="189"/>
      <c r="AD54" s="190"/>
      <c r="AE54" s="191">
        <f t="shared" si="0"/>
        <v>2</v>
      </c>
      <c r="AF54" s="192">
        <f t="shared" si="1"/>
        <v>0</v>
      </c>
      <c r="AG54" s="193">
        <f t="shared" si="2"/>
        <v>0</v>
      </c>
      <c r="AH54" s="194">
        <f t="shared" si="3"/>
        <v>0</v>
      </c>
      <c r="AI54" s="195" t="s">
        <v>1318</v>
      </c>
      <c r="AJ54" s="196"/>
      <c r="AK54" s="162"/>
      <c r="AL54" s="162"/>
      <c r="AM54" s="162"/>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c r="CW54" s="162"/>
      <c r="CX54" s="162"/>
      <c r="CY54" s="162"/>
      <c r="CZ54" s="162"/>
      <c r="DA54" s="162"/>
      <c r="DB54" s="162"/>
      <c r="DC54" s="162"/>
      <c r="DD54" s="162"/>
      <c r="DE54" s="162"/>
      <c r="DF54" s="162"/>
      <c r="DG54" s="162"/>
      <c r="DH54" s="162"/>
      <c r="DI54" s="162"/>
      <c r="DJ54" s="162"/>
      <c r="DK54" s="162"/>
      <c r="DL54" s="162"/>
      <c r="DM54" s="162"/>
      <c r="DN54" s="162"/>
      <c r="DO54" s="162"/>
      <c r="DP54" s="162"/>
      <c r="DQ54" s="162"/>
      <c r="DR54" s="162"/>
      <c r="DS54" s="162"/>
      <c r="DT54" s="162"/>
      <c r="DU54" s="162"/>
      <c r="DV54" s="162"/>
      <c r="DW54" s="162"/>
      <c r="DX54" s="162"/>
      <c r="DY54" s="162"/>
      <c r="DZ54" s="162"/>
      <c r="EA54" s="162"/>
      <c r="EB54" s="162"/>
      <c r="EC54" s="162"/>
      <c r="ED54" s="162"/>
      <c r="EE54" s="162"/>
      <c r="EF54" s="162"/>
      <c r="EG54" s="162"/>
      <c r="EH54" s="162"/>
      <c r="EI54" s="162"/>
      <c r="EJ54" s="162"/>
      <c r="EK54" s="162"/>
      <c r="EL54" s="162"/>
      <c r="EM54" s="162"/>
      <c r="EN54" s="162"/>
      <c r="EO54" s="162"/>
      <c r="EP54" s="162"/>
      <c r="EQ54" s="162"/>
      <c r="ER54" s="162"/>
      <c r="ES54" s="162"/>
      <c r="ET54" s="162"/>
      <c r="EU54" s="162"/>
      <c r="EV54" s="162"/>
      <c r="EW54" s="162"/>
      <c r="EX54" s="162"/>
      <c r="EY54" s="162"/>
      <c r="EZ54" s="162"/>
      <c r="FA54" s="162"/>
      <c r="FB54" s="162"/>
      <c r="FC54" s="162"/>
      <c r="FD54" s="162"/>
      <c r="FE54" s="162"/>
      <c r="FF54" s="162"/>
      <c r="FG54" s="162"/>
      <c r="FH54" s="162"/>
      <c r="FI54" s="162"/>
      <c r="FJ54" s="162"/>
      <c r="FK54" s="162"/>
      <c r="FL54" s="162"/>
      <c r="FM54" s="162"/>
      <c r="FN54" s="162"/>
      <c r="FO54" s="162"/>
      <c r="FP54" s="162"/>
      <c r="FQ54" s="162"/>
      <c r="FR54" s="162"/>
      <c r="FS54" s="162"/>
      <c r="FT54" s="162"/>
      <c r="FU54" s="162"/>
      <c r="FV54" s="162"/>
      <c r="FW54" s="162"/>
      <c r="FX54" s="162"/>
      <c r="FY54" s="162"/>
      <c r="FZ54" s="162"/>
      <c r="GA54" s="162"/>
      <c r="GB54" s="162"/>
      <c r="GC54" s="162"/>
      <c r="GD54" s="162"/>
      <c r="GE54" s="162"/>
      <c r="GF54" s="162"/>
      <c r="GG54" s="162"/>
      <c r="GH54" s="162"/>
      <c r="GI54" s="162"/>
      <c r="GJ54" s="162"/>
      <c r="GK54" s="162"/>
      <c r="GL54" s="162"/>
      <c r="GM54" s="162"/>
      <c r="GN54" s="162"/>
      <c r="GO54" s="162"/>
      <c r="GP54" s="162"/>
      <c r="GQ54" s="162"/>
      <c r="GR54" s="162"/>
      <c r="GS54" s="162"/>
      <c r="GT54" s="162"/>
      <c r="GU54" s="162"/>
      <c r="GV54" s="162"/>
      <c r="GW54" s="162"/>
      <c r="GX54" s="162"/>
      <c r="GY54" s="162"/>
      <c r="GZ54" s="162"/>
      <c r="HA54" s="162"/>
      <c r="HB54" s="162"/>
      <c r="HC54" s="162"/>
      <c r="HD54" s="162"/>
      <c r="HE54" s="162"/>
      <c r="HF54" s="162"/>
      <c r="HG54" s="162"/>
      <c r="HH54" s="162"/>
      <c r="HI54" s="162"/>
      <c r="HJ54" s="162"/>
      <c r="HK54" s="162"/>
      <c r="HL54" s="162"/>
      <c r="HM54" s="162"/>
      <c r="HN54" s="162"/>
      <c r="HO54" s="162"/>
      <c r="HP54" s="162"/>
      <c r="HQ54" s="162"/>
      <c r="HR54" s="162"/>
      <c r="HS54" s="162"/>
      <c r="HT54" s="162"/>
      <c r="HU54" s="162"/>
      <c r="HV54" s="162"/>
      <c r="HW54" s="162"/>
      <c r="HX54" s="162"/>
      <c r="HY54" s="162"/>
      <c r="HZ54" s="162"/>
      <c r="IA54" s="162"/>
      <c r="IB54" s="162"/>
      <c r="IC54" s="162"/>
      <c r="ID54" s="162"/>
      <c r="IE54" s="162"/>
      <c r="IF54" s="162"/>
      <c r="IG54" s="162"/>
      <c r="IH54" s="162"/>
      <c r="II54" s="162"/>
      <c r="IJ54" s="162"/>
      <c r="IK54" s="162"/>
      <c r="IL54" s="162"/>
      <c r="IM54" s="162"/>
      <c r="IN54" s="162"/>
      <c r="IO54" s="162"/>
      <c r="IP54" s="162"/>
      <c r="IQ54" s="162"/>
      <c r="IR54" s="162"/>
      <c r="IS54" s="162"/>
      <c r="IT54" s="162"/>
      <c r="IU54" s="162"/>
      <c r="IV54" s="162"/>
    </row>
    <row r="55" spans="1:256" ht="49.5">
      <c r="A55" s="794"/>
      <c r="B55" s="797"/>
      <c r="C55" s="789"/>
      <c r="D55" s="788"/>
      <c r="E55" s="186" t="s">
        <v>1319</v>
      </c>
      <c r="F55" s="187" t="s">
        <v>1320</v>
      </c>
      <c r="G55" s="188"/>
      <c r="H55" s="189"/>
      <c r="I55" s="189"/>
      <c r="J55" s="189"/>
      <c r="K55" s="189" t="s">
        <v>1223</v>
      </c>
      <c r="L55" s="189"/>
      <c r="M55" s="189"/>
      <c r="N55" s="189"/>
      <c r="O55" s="189"/>
      <c r="P55" s="189"/>
      <c r="Q55" s="189"/>
      <c r="R55" s="189"/>
      <c r="S55" s="189"/>
      <c r="T55" s="189"/>
      <c r="U55" s="189"/>
      <c r="V55" s="189"/>
      <c r="W55" s="189"/>
      <c r="X55" s="189"/>
      <c r="Y55" s="189"/>
      <c r="Z55" s="189"/>
      <c r="AA55" s="189"/>
      <c r="AB55" s="189"/>
      <c r="AC55" s="189"/>
      <c r="AD55" s="190"/>
      <c r="AE55" s="191">
        <f t="shared" si="0"/>
        <v>1</v>
      </c>
      <c r="AF55" s="192">
        <f t="shared" si="1"/>
        <v>0</v>
      </c>
      <c r="AG55" s="193">
        <f t="shared" si="2"/>
        <v>0</v>
      </c>
      <c r="AH55" s="194">
        <f t="shared" si="3"/>
        <v>0</v>
      </c>
      <c r="AI55" s="195" t="s">
        <v>1321</v>
      </c>
      <c r="AJ55" s="196"/>
      <c r="AK55" s="162"/>
      <c r="AL55" s="162"/>
      <c r="AM55" s="162"/>
      <c r="AN55" s="162"/>
      <c r="AO55" s="162"/>
      <c r="AP55" s="162"/>
      <c r="AQ55" s="162"/>
      <c r="AR55" s="162"/>
      <c r="AS55" s="162"/>
      <c r="AT55" s="162"/>
      <c r="AU55" s="162"/>
      <c r="AV55" s="162"/>
      <c r="AW55" s="162"/>
      <c r="AX55" s="162"/>
      <c r="AY55" s="162"/>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162"/>
      <c r="CA55" s="162"/>
      <c r="CB55" s="162"/>
      <c r="CC55" s="162"/>
      <c r="CD55" s="162"/>
      <c r="CE55" s="162"/>
      <c r="CF55" s="162"/>
      <c r="CG55" s="162"/>
      <c r="CH55" s="162"/>
      <c r="CI55" s="162"/>
      <c r="CJ55" s="162"/>
      <c r="CK55" s="162"/>
      <c r="CL55" s="162"/>
      <c r="CM55" s="162"/>
      <c r="CN55" s="162"/>
      <c r="CO55" s="162"/>
      <c r="CP55" s="162"/>
      <c r="CQ55" s="162"/>
      <c r="CR55" s="162"/>
      <c r="CS55" s="162"/>
      <c r="CT55" s="162"/>
      <c r="CU55" s="162"/>
      <c r="CV55" s="162"/>
      <c r="CW55" s="162"/>
      <c r="CX55" s="162"/>
      <c r="CY55" s="162"/>
      <c r="CZ55" s="162"/>
      <c r="DA55" s="162"/>
      <c r="DB55" s="162"/>
      <c r="DC55" s="162"/>
      <c r="DD55" s="162"/>
      <c r="DE55" s="162"/>
      <c r="DF55" s="162"/>
      <c r="DG55" s="162"/>
      <c r="DH55" s="162"/>
      <c r="DI55" s="162"/>
      <c r="DJ55" s="162"/>
      <c r="DK55" s="162"/>
      <c r="DL55" s="162"/>
      <c r="DM55" s="162"/>
      <c r="DN55" s="162"/>
      <c r="DO55" s="162"/>
      <c r="DP55" s="162"/>
      <c r="DQ55" s="162"/>
      <c r="DR55" s="162"/>
      <c r="DS55" s="162"/>
      <c r="DT55" s="162"/>
      <c r="DU55" s="162"/>
      <c r="DV55" s="162"/>
      <c r="DW55" s="162"/>
      <c r="DX55" s="162"/>
      <c r="DY55" s="162"/>
      <c r="DZ55" s="162"/>
      <c r="EA55" s="162"/>
      <c r="EB55" s="162"/>
      <c r="EC55" s="162"/>
      <c r="ED55" s="162"/>
      <c r="EE55" s="162"/>
      <c r="EF55" s="162"/>
      <c r="EG55" s="162"/>
      <c r="EH55" s="162"/>
      <c r="EI55" s="162"/>
      <c r="EJ55" s="162"/>
      <c r="EK55" s="162"/>
      <c r="EL55" s="162"/>
      <c r="EM55" s="162"/>
      <c r="EN55" s="162"/>
      <c r="EO55" s="162"/>
      <c r="EP55" s="162"/>
      <c r="EQ55" s="162"/>
      <c r="ER55" s="162"/>
      <c r="ES55" s="162"/>
      <c r="ET55" s="162"/>
      <c r="EU55" s="162"/>
      <c r="EV55" s="162"/>
      <c r="EW55" s="162"/>
      <c r="EX55" s="162"/>
      <c r="EY55" s="162"/>
      <c r="EZ55" s="162"/>
      <c r="FA55" s="162"/>
      <c r="FB55" s="162"/>
      <c r="FC55" s="162"/>
      <c r="FD55" s="162"/>
      <c r="FE55" s="162"/>
      <c r="FF55" s="162"/>
      <c r="FG55" s="162"/>
      <c r="FH55" s="162"/>
      <c r="FI55" s="162"/>
      <c r="FJ55" s="162"/>
      <c r="FK55" s="162"/>
      <c r="FL55" s="162"/>
      <c r="FM55" s="162"/>
      <c r="FN55" s="162"/>
      <c r="FO55" s="162"/>
      <c r="FP55" s="162"/>
      <c r="FQ55" s="162"/>
      <c r="FR55" s="162"/>
      <c r="FS55" s="162"/>
      <c r="FT55" s="162"/>
      <c r="FU55" s="162"/>
      <c r="FV55" s="162"/>
      <c r="FW55" s="162"/>
      <c r="FX55" s="162"/>
      <c r="FY55" s="162"/>
      <c r="FZ55" s="162"/>
      <c r="GA55" s="162"/>
      <c r="GB55" s="162"/>
      <c r="GC55" s="162"/>
      <c r="GD55" s="162"/>
      <c r="GE55" s="162"/>
      <c r="GF55" s="162"/>
      <c r="GG55" s="162"/>
      <c r="GH55" s="162"/>
      <c r="GI55" s="162"/>
      <c r="GJ55" s="162"/>
      <c r="GK55" s="162"/>
      <c r="GL55" s="162"/>
      <c r="GM55" s="162"/>
      <c r="GN55" s="162"/>
      <c r="GO55" s="162"/>
      <c r="GP55" s="162"/>
      <c r="GQ55" s="162"/>
      <c r="GR55" s="162"/>
      <c r="GS55" s="162"/>
      <c r="GT55" s="162"/>
      <c r="GU55" s="162"/>
      <c r="GV55" s="162"/>
      <c r="GW55" s="162"/>
      <c r="GX55" s="162"/>
      <c r="GY55" s="162"/>
      <c r="GZ55" s="162"/>
      <c r="HA55" s="162"/>
      <c r="HB55" s="162"/>
      <c r="HC55" s="162"/>
      <c r="HD55" s="162"/>
      <c r="HE55" s="162"/>
      <c r="HF55" s="162"/>
      <c r="HG55" s="162"/>
      <c r="HH55" s="162"/>
      <c r="HI55" s="162"/>
      <c r="HJ55" s="162"/>
      <c r="HK55" s="162"/>
      <c r="HL55" s="162"/>
      <c r="HM55" s="162"/>
      <c r="HN55" s="162"/>
      <c r="HO55" s="162"/>
      <c r="HP55" s="162"/>
      <c r="HQ55" s="162"/>
      <c r="HR55" s="162"/>
      <c r="HS55" s="162"/>
      <c r="HT55" s="162"/>
      <c r="HU55" s="162"/>
      <c r="HV55" s="162"/>
      <c r="HW55" s="162"/>
      <c r="HX55" s="162"/>
      <c r="HY55" s="162"/>
      <c r="HZ55" s="162"/>
      <c r="IA55" s="162"/>
      <c r="IB55" s="162"/>
      <c r="IC55" s="162"/>
      <c r="ID55" s="162"/>
      <c r="IE55" s="162"/>
      <c r="IF55" s="162"/>
      <c r="IG55" s="162"/>
      <c r="IH55" s="162"/>
      <c r="II55" s="162"/>
      <c r="IJ55" s="162"/>
      <c r="IK55" s="162"/>
      <c r="IL55" s="162"/>
      <c r="IM55" s="162"/>
      <c r="IN55" s="162"/>
      <c r="IO55" s="162"/>
      <c r="IP55" s="162"/>
      <c r="IQ55" s="162"/>
      <c r="IR55" s="162"/>
      <c r="IS55" s="162"/>
      <c r="IT55" s="162"/>
      <c r="IU55" s="162"/>
      <c r="IV55" s="162"/>
    </row>
    <row r="56" spans="1:256" ht="49.5">
      <c r="A56" s="794"/>
      <c r="B56" s="797"/>
      <c r="C56" s="789"/>
      <c r="D56" s="788"/>
      <c r="E56" s="186" t="s">
        <v>1322</v>
      </c>
      <c r="F56" s="187" t="s">
        <v>1320</v>
      </c>
      <c r="G56" s="188"/>
      <c r="H56" s="189"/>
      <c r="I56" s="189"/>
      <c r="J56" s="189"/>
      <c r="K56" s="189" t="s">
        <v>1223</v>
      </c>
      <c r="L56" s="189"/>
      <c r="M56" s="189"/>
      <c r="N56" s="189"/>
      <c r="O56" s="189"/>
      <c r="P56" s="189"/>
      <c r="Q56" s="189"/>
      <c r="R56" s="189"/>
      <c r="S56" s="189"/>
      <c r="T56" s="189"/>
      <c r="U56" s="189"/>
      <c r="V56" s="189"/>
      <c r="W56" s="189"/>
      <c r="X56" s="189"/>
      <c r="Y56" s="189"/>
      <c r="Z56" s="189"/>
      <c r="AA56" s="189"/>
      <c r="AB56" s="189"/>
      <c r="AC56" s="189"/>
      <c r="AD56" s="190"/>
      <c r="AE56" s="191">
        <f t="shared" si="0"/>
        <v>1</v>
      </c>
      <c r="AF56" s="192">
        <f t="shared" si="1"/>
        <v>0</v>
      </c>
      <c r="AG56" s="193">
        <f t="shared" si="2"/>
        <v>0</v>
      </c>
      <c r="AH56" s="194">
        <f t="shared" si="3"/>
        <v>0</v>
      </c>
      <c r="AI56" s="195" t="s">
        <v>1323</v>
      </c>
      <c r="AJ56" s="196"/>
      <c r="AK56" s="162"/>
      <c r="AL56" s="162"/>
      <c r="AM56" s="162"/>
      <c r="AN56" s="162"/>
      <c r="AO56" s="162"/>
      <c r="AP56" s="162"/>
      <c r="AQ56" s="162"/>
      <c r="AR56" s="162"/>
      <c r="AS56" s="162"/>
      <c r="AT56" s="162"/>
      <c r="AU56" s="162"/>
      <c r="AV56" s="162"/>
      <c r="AW56" s="162"/>
      <c r="AX56" s="162"/>
      <c r="AY56" s="162"/>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c r="CR56" s="162"/>
      <c r="CS56" s="162"/>
      <c r="CT56" s="162"/>
      <c r="CU56" s="162"/>
      <c r="CV56" s="162"/>
      <c r="CW56" s="162"/>
      <c r="CX56" s="162"/>
      <c r="CY56" s="162"/>
      <c r="CZ56" s="162"/>
      <c r="DA56" s="162"/>
      <c r="DB56" s="162"/>
      <c r="DC56" s="162"/>
      <c r="DD56" s="162"/>
      <c r="DE56" s="162"/>
      <c r="DF56" s="162"/>
      <c r="DG56" s="162"/>
      <c r="DH56" s="162"/>
      <c r="DI56" s="162"/>
      <c r="DJ56" s="162"/>
      <c r="DK56" s="162"/>
      <c r="DL56" s="162"/>
      <c r="DM56" s="162"/>
      <c r="DN56" s="162"/>
      <c r="DO56" s="162"/>
      <c r="DP56" s="162"/>
      <c r="DQ56" s="162"/>
      <c r="DR56" s="162"/>
      <c r="DS56" s="162"/>
      <c r="DT56" s="162"/>
      <c r="DU56" s="162"/>
      <c r="DV56" s="162"/>
      <c r="DW56" s="162"/>
      <c r="DX56" s="162"/>
      <c r="DY56" s="162"/>
      <c r="DZ56" s="162"/>
      <c r="EA56" s="162"/>
      <c r="EB56" s="162"/>
      <c r="EC56" s="162"/>
      <c r="ED56" s="162"/>
      <c r="EE56" s="162"/>
      <c r="EF56" s="162"/>
      <c r="EG56" s="162"/>
      <c r="EH56" s="162"/>
      <c r="EI56" s="162"/>
      <c r="EJ56" s="162"/>
      <c r="EK56" s="162"/>
      <c r="EL56" s="162"/>
      <c r="EM56" s="162"/>
      <c r="EN56" s="162"/>
      <c r="EO56" s="162"/>
      <c r="EP56" s="162"/>
      <c r="EQ56" s="162"/>
      <c r="ER56" s="162"/>
      <c r="ES56" s="162"/>
      <c r="ET56" s="162"/>
      <c r="EU56" s="162"/>
      <c r="EV56" s="162"/>
      <c r="EW56" s="162"/>
      <c r="EX56" s="162"/>
      <c r="EY56" s="162"/>
      <c r="EZ56" s="162"/>
      <c r="FA56" s="162"/>
      <c r="FB56" s="162"/>
      <c r="FC56" s="162"/>
      <c r="FD56" s="162"/>
      <c r="FE56" s="162"/>
      <c r="FF56" s="162"/>
      <c r="FG56" s="162"/>
      <c r="FH56" s="162"/>
      <c r="FI56" s="162"/>
      <c r="FJ56" s="162"/>
      <c r="FK56" s="162"/>
      <c r="FL56" s="162"/>
      <c r="FM56" s="162"/>
      <c r="FN56" s="162"/>
      <c r="FO56" s="162"/>
      <c r="FP56" s="162"/>
      <c r="FQ56" s="162"/>
      <c r="FR56" s="162"/>
      <c r="FS56" s="162"/>
      <c r="FT56" s="162"/>
      <c r="FU56" s="162"/>
      <c r="FV56" s="162"/>
      <c r="FW56" s="162"/>
      <c r="FX56" s="162"/>
      <c r="FY56" s="162"/>
      <c r="FZ56" s="162"/>
      <c r="GA56" s="162"/>
      <c r="GB56" s="162"/>
      <c r="GC56" s="162"/>
      <c r="GD56" s="162"/>
      <c r="GE56" s="162"/>
      <c r="GF56" s="162"/>
      <c r="GG56" s="162"/>
      <c r="GH56" s="162"/>
      <c r="GI56" s="162"/>
      <c r="GJ56" s="162"/>
      <c r="GK56" s="162"/>
      <c r="GL56" s="162"/>
      <c r="GM56" s="162"/>
      <c r="GN56" s="162"/>
      <c r="GO56" s="162"/>
      <c r="GP56" s="162"/>
      <c r="GQ56" s="162"/>
      <c r="GR56" s="162"/>
      <c r="GS56" s="162"/>
      <c r="GT56" s="162"/>
      <c r="GU56" s="162"/>
      <c r="GV56" s="162"/>
      <c r="GW56" s="162"/>
      <c r="GX56" s="162"/>
      <c r="GY56" s="162"/>
      <c r="GZ56" s="162"/>
      <c r="HA56" s="162"/>
      <c r="HB56" s="162"/>
      <c r="HC56" s="162"/>
      <c r="HD56" s="162"/>
      <c r="HE56" s="162"/>
      <c r="HF56" s="162"/>
      <c r="HG56" s="162"/>
      <c r="HH56" s="162"/>
      <c r="HI56" s="162"/>
      <c r="HJ56" s="162"/>
      <c r="HK56" s="162"/>
      <c r="HL56" s="162"/>
      <c r="HM56" s="162"/>
      <c r="HN56" s="162"/>
      <c r="HO56" s="162"/>
      <c r="HP56" s="162"/>
      <c r="HQ56" s="162"/>
      <c r="HR56" s="162"/>
      <c r="HS56" s="162"/>
      <c r="HT56" s="162"/>
      <c r="HU56" s="162"/>
      <c r="HV56" s="162"/>
      <c r="HW56" s="162"/>
      <c r="HX56" s="162"/>
      <c r="HY56" s="162"/>
      <c r="HZ56" s="162"/>
      <c r="IA56" s="162"/>
      <c r="IB56" s="162"/>
      <c r="IC56" s="162"/>
      <c r="ID56" s="162"/>
      <c r="IE56" s="162"/>
      <c r="IF56" s="162"/>
      <c r="IG56" s="162"/>
      <c r="IH56" s="162"/>
      <c r="II56" s="162"/>
      <c r="IJ56" s="162"/>
      <c r="IK56" s="162"/>
      <c r="IL56" s="162"/>
      <c r="IM56" s="162"/>
      <c r="IN56" s="162"/>
      <c r="IO56" s="162"/>
      <c r="IP56" s="162"/>
      <c r="IQ56" s="162"/>
      <c r="IR56" s="162"/>
      <c r="IS56" s="162"/>
      <c r="IT56" s="162"/>
      <c r="IU56" s="162"/>
      <c r="IV56" s="162"/>
    </row>
    <row r="57" spans="1:256" ht="33">
      <c r="A57" s="794"/>
      <c r="B57" s="797"/>
      <c r="C57" s="789"/>
      <c r="D57" s="788"/>
      <c r="E57" s="186" t="s">
        <v>1324</v>
      </c>
      <c r="F57" s="187" t="s">
        <v>1317</v>
      </c>
      <c r="G57" s="188"/>
      <c r="H57" s="189"/>
      <c r="I57" s="189"/>
      <c r="J57" s="189"/>
      <c r="K57" s="189" t="s">
        <v>1223</v>
      </c>
      <c r="L57" s="189"/>
      <c r="M57" s="189" t="s">
        <v>1223</v>
      </c>
      <c r="N57" s="189"/>
      <c r="O57" s="189"/>
      <c r="P57" s="189"/>
      <c r="Q57" s="189"/>
      <c r="R57" s="189"/>
      <c r="S57" s="189"/>
      <c r="T57" s="189"/>
      <c r="U57" s="189"/>
      <c r="V57" s="189"/>
      <c r="W57" s="189"/>
      <c r="X57" s="189"/>
      <c r="Y57" s="189"/>
      <c r="Z57" s="189"/>
      <c r="AA57" s="189"/>
      <c r="AB57" s="189"/>
      <c r="AC57" s="189"/>
      <c r="AD57" s="190"/>
      <c r="AE57" s="191">
        <f t="shared" si="0"/>
        <v>2</v>
      </c>
      <c r="AF57" s="192">
        <f t="shared" si="1"/>
        <v>0</v>
      </c>
      <c r="AG57" s="193">
        <f t="shared" si="2"/>
        <v>0</v>
      </c>
      <c r="AH57" s="194">
        <f t="shared" si="3"/>
        <v>0</v>
      </c>
      <c r="AI57" s="195" t="s">
        <v>1325</v>
      </c>
      <c r="AJ57" s="196"/>
      <c r="AK57" s="162"/>
      <c r="AL57" s="162"/>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162"/>
      <c r="BI57" s="162"/>
      <c r="BJ57" s="162"/>
      <c r="BK57" s="162"/>
      <c r="BL57" s="162"/>
      <c r="BM57" s="162"/>
      <c r="BN57" s="162"/>
      <c r="BO57" s="162"/>
      <c r="BP57" s="162"/>
      <c r="BQ57" s="162"/>
      <c r="BR57" s="162"/>
      <c r="BS57" s="162"/>
      <c r="BT57" s="162"/>
      <c r="BU57" s="162"/>
      <c r="BV57" s="162"/>
      <c r="BW57" s="162"/>
      <c r="BX57" s="162"/>
      <c r="BY57" s="162"/>
      <c r="BZ57" s="162"/>
      <c r="CA57" s="162"/>
      <c r="CB57" s="162"/>
      <c r="CC57" s="162"/>
      <c r="CD57" s="162"/>
      <c r="CE57" s="162"/>
      <c r="CF57" s="162"/>
      <c r="CG57" s="162"/>
      <c r="CH57" s="162"/>
      <c r="CI57" s="162"/>
      <c r="CJ57" s="162"/>
      <c r="CK57" s="162"/>
      <c r="CL57" s="162"/>
      <c r="CM57" s="162"/>
      <c r="CN57" s="162"/>
      <c r="CO57" s="162"/>
      <c r="CP57" s="162"/>
      <c r="CQ57" s="162"/>
      <c r="CR57" s="162"/>
      <c r="CS57" s="162"/>
      <c r="CT57" s="162"/>
      <c r="CU57" s="162"/>
      <c r="CV57" s="162"/>
      <c r="CW57" s="162"/>
      <c r="CX57" s="162"/>
      <c r="CY57" s="162"/>
      <c r="CZ57" s="162"/>
      <c r="DA57" s="162"/>
      <c r="DB57" s="162"/>
      <c r="DC57" s="162"/>
      <c r="DD57" s="162"/>
      <c r="DE57" s="162"/>
      <c r="DF57" s="162"/>
      <c r="DG57" s="162"/>
      <c r="DH57" s="162"/>
      <c r="DI57" s="162"/>
      <c r="DJ57" s="162"/>
      <c r="DK57" s="162"/>
      <c r="DL57" s="162"/>
      <c r="DM57" s="162"/>
      <c r="DN57" s="162"/>
      <c r="DO57" s="162"/>
      <c r="DP57" s="162"/>
      <c r="DQ57" s="162"/>
      <c r="DR57" s="162"/>
      <c r="DS57" s="162"/>
      <c r="DT57" s="162"/>
      <c r="DU57" s="162"/>
      <c r="DV57" s="162"/>
      <c r="DW57" s="162"/>
      <c r="DX57" s="162"/>
      <c r="DY57" s="162"/>
      <c r="DZ57" s="162"/>
      <c r="EA57" s="162"/>
      <c r="EB57" s="162"/>
      <c r="EC57" s="162"/>
      <c r="ED57" s="162"/>
      <c r="EE57" s="162"/>
      <c r="EF57" s="162"/>
      <c r="EG57" s="162"/>
      <c r="EH57" s="162"/>
      <c r="EI57" s="162"/>
      <c r="EJ57" s="162"/>
      <c r="EK57" s="162"/>
      <c r="EL57" s="162"/>
      <c r="EM57" s="162"/>
      <c r="EN57" s="162"/>
      <c r="EO57" s="162"/>
      <c r="EP57" s="162"/>
      <c r="EQ57" s="162"/>
      <c r="ER57" s="162"/>
      <c r="ES57" s="162"/>
      <c r="ET57" s="162"/>
      <c r="EU57" s="162"/>
      <c r="EV57" s="162"/>
      <c r="EW57" s="162"/>
      <c r="EX57" s="162"/>
      <c r="EY57" s="162"/>
      <c r="EZ57" s="162"/>
      <c r="FA57" s="162"/>
      <c r="FB57" s="162"/>
      <c r="FC57" s="162"/>
      <c r="FD57" s="162"/>
      <c r="FE57" s="162"/>
      <c r="FF57" s="162"/>
      <c r="FG57" s="162"/>
      <c r="FH57" s="162"/>
      <c r="FI57" s="162"/>
      <c r="FJ57" s="162"/>
      <c r="FK57" s="162"/>
      <c r="FL57" s="162"/>
      <c r="FM57" s="162"/>
      <c r="FN57" s="162"/>
      <c r="FO57" s="162"/>
      <c r="FP57" s="162"/>
      <c r="FQ57" s="162"/>
      <c r="FR57" s="162"/>
      <c r="FS57" s="162"/>
      <c r="FT57" s="162"/>
      <c r="FU57" s="162"/>
      <c r="FV57" s="162"/>
      <c r="FW57" s="162"/>
      <c r="FX57" s="162"/>
      <c r="FY57" s="162"/>
      <c r="FZ57" s="162"/>
      <c r="GA57" s="162"/>
      <c r="GB57" s="162"/>
      <c r="GC57" s="162"/>
      <c r="GD57" s="162"/>
      <c r="GE57" s="162"/>
      <c r="GF57" s="162"/>
      <c r="GG57" s="162"/>
      <c r="GH57" s="162"/>
      <c r="GI57" s="162"/>
      <c r="GJ57" s="162"/>
      <c r="GK57" s="162"/>
      <c r="GL57" s="162"/>
      <c r="GM57" s="162"/>
      <c r="GN57" s="162"/>
      <c r="GO57" s="162"/>
      <c r="GP57" s="162"/>
      <c r="GQ57" s="162"/>
      <c r="GR57" s="162"/>
      <c r="GS57" s="162"/>
      <c r="GT57" s="162"/>
      <c r="GU57" s="162"/>
      <c r="GV57" s="162"/>
      <c r="GW57" s="162"/>
      <c r="GX57" s="162"/>
      <c r="GY57" s="162"/>
      <c r="GZ57" s="162"/>
      <c r="HA57" s="162"/>
      <c r="HB57" s="162"/>
      <c r="HC57" s="162"/>
      <c r="HD57" s="162"/>
      <c r="HE57" s="162"/>
      <c r="HF57" s="162"/>
      <c r="HG57" s="162"/>
      <c r="HH57" s="162"/>
      <c r="HI57" s="162"/>
      <c r="HJ57" s="162"/>
      <c r="HK57" s="162"/>
      <c r="HL57" s="162"/>
      <c r="HM57" s="162"/>
      <c r="HN57" s="162"/>
      <c r="HO57" s="162"/>
      <c r="HP57" s="162"/>
      <c r="HQ57" s="162"/>
      <c r="HR57" s="162"/>
      <c r="HS57" s="162"/>
      <c r="HT57" s="162"/>
      <c r="HU57" s="162"/>
      <c r="HV57" s="162"/>
      <c r="HW57" s="162"/>
      <c r="HX57" s="162"/>
      <c r="HY57" s="162"/>
      <c r="HZ57" s="162"/>
      <c r="IA57" s="162"/>
      <c r="IB57" s="162"/>
      <c r="IC57" s="162"/>
      <c r="ID57" s="162"/>
      <c r="IE57" s="162"/>
      <c r="IF57" s="162"/>
      <c r="IG57" s="162"/>
      <c r="IH57" s="162"/>
      <c r="II57" s="162"/>
      <c r="IJ57" s="162"/>
      <c r="IK57" s="162"/>
      <c r="IL57" s="162"/>
      <c r="IM57" s="162"/>
      <c r="IN57" s="162"/>
      <c r="IO57" s="162"/>
      <c r="IP57" s="162"/>
      <c r="IQ57" s="162"/>
      <c r="IR57" s="162"/>
      <c r="IS57" s="162"/>
      <c r="IT57" s="162"/>
      <c r="IU57" s="162"/>
      <c r="IV57" s="162"/>
    </row>
    <row r="58" spans="1:256" ht="49.5">
      <c r="A58" s="794"/>
      <c r="B58" s="797"/>
      <c r="C58" s="789"/>
      <c r="D58" s="788"/>
      <c r="E58" s="186" t="s">
        <v>1326</v>
      </c>
      <c r="F58" s="187" t="s">
        <v>1327</v>
      </c>
      <c r="G58" s="188"/>
      <c r="H58" s="189"/>
      <c r="I58" s="189"/>
      <c r="J58" s="189"/>
      <c r="K58" s="189"/>
      <c r="L58" s="189"/>
      <c r="M58" s="189"/>
      <c r="N58" s="189"/>
      <c r="O58" s="189" t="s">
        <v>1251</v>
      </c>
      <c r="P58" s="189"/>
      <c r="Q58" s="189"/>
      <c r="R58" s="189"/>
      <c r="S58" s="189"/>
      <c r="T58" s="189"/>
      <c r="U58" s="189"/>
      <c r="V58" s="189"/>
      <c r="W58" s="189"/>
      <c r="X58" s="189"/>
      <c r="Y58" s="189"/>
      <c r="Z58" s="189"/>
      <c r="AA58" s="189"/>
      <c r="AB58" s="189"/>
      <c r="AC58" s="189"/>
      <c r="AD58" s="190"/>
      <c r="AE58" s="191">
        <f t="shared" si="0"/>
        <v>1</v>
      </c>
      <c r="AF58" s="192">
        <f t="shared" si="1"/>
        <v>0</v>
      </c>
      <c r="AG58" s="193">
        <f t="shared" si="2"/>
        <v>0</v>
      </c>
      <c r="AH58" s="194">
        <f t="shared" si="3"/>
        <v>0</v>
      </c>
      <c r="AI58" s="195" t="s">
        <v>1328</v>
      </c>
      <c r="AJ58" s="196"/>
      <c r="AK58" s="162"/>
      <c r="AL58" s="162"/>
      <c r="AM58" s="162"/>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2"/>
      <c r="BR58" s="162"/>
      <c r="BS58" s="162"/>
      <c r="BT58" s="162"/>
      <c r="BU58" s="162"/>
      <c r="BV58" s="162"/>
      <c r="BW58" s="162"/>
      <c r="BX58" s="162"/>
      <c r="BY58" s="162"/>
      <c r="BZ58" s="162"/>
      <c r="CA58" s="162"/>
      <c r="CB58" s="162"/>
      <c r="CC58" s="162"/>
      <c r="CD58" s="162"/>
      <c r="CE58" s="162"/>
      <c r="CF58" s="162"/>
      <c r="CG58" s="162"/>
      <c r="CH58" s="162"/>
      <c r="CI58" s="162"/>
      <c r="CJ58" s="162"/>
      <c r="CK58" s="162"/>
      <c r="CL58" s="162"/>
      <c r="CM58" s="162"/>
      <c r="CN58" s="162"/>
      <c r="CO58" s="162"/>
      <c r="CP58" s="162"/>
      <c r="CQ58" s="162"/>
      <c r="CR58" s="162"/>
      <c r="CS58" s="162"/>
      <c r="CT58" s="162"/>
      <c r="CU58" s="162"/>
      <c r="CV58" s="162"/>
      <c r="CW58" s="162"/>
      <c r="CX58" s="162"/>
      <c r="CY58" s="162"/>
      <c r="CZ58" s="162"/>
      <c r="DA58" s="162"/>
      <c r="DB58" s="162"/>
      <c r="DC58" s="162"/>
      <c r="DD58" s="162"/>
      <c r="DE58" s="162"/>
      <c r="DF58" s="162"/>
      <c r="DG58" s="162"/>
      <c r="DH58" s="162"/>
      <c r="DI58" s="162"/>
      <c r="DJ58" s="162"/>
      <c r="DK58" s="162"/>
      <c r="DL58" s="162"/>
      <c r="DM58" s="162"/>
      <c r="DN58" s="162"/>
      <c r="DO58" s="162"/>
      <c r="DP58" s="162"/>
      <c r="DQ58" s="162"/>
      <c r="DR58" s="162"/>
      <c r="DS58" s="162"/>
      <c r="DT58" s="162"/>
      <c r="DU58" s="162"/>
      <c r="DV58" s="162"/>
      <c r="DW58" s="162"/>
      <c r="DX58" s="162"/>
      <c r="DY58" s="162"/>
      <c r="DZ58" s="162"/>
      <c r="EA58" s="162"/>
      <c r="EB58" s="162"/>
      <c r="EC58" s="162"/>
      <c r="ED58" s="162"/>
      <c r="EE58" s="162"/>
      <c r="EF58" s="162"/>
      <c r="EG58" s="162"/>
      <c r="EH58" s="162"/>
      <c r="EI58" s="162"/>
      <c r="EJ58" s="162"/>
      <c r="EK58" s="162"/>
      <c r="EL58" s="162"/>
      <c r="EM58" s="162"/>
      <c r="EN58" s="162"/>
      <c r="EO58" s="162"/>
      <c r="EP58" s="162"/>
      <c r="EQ58" s="162"/>
      <c r="ER58" s="162"/>
      <c r="ES58" s="162"/>
      <c r="ET58" s="162"/>
      <c r="EU58" s="162"/>
      <c r="EV58" s="162"/>
      <c r="EW58" s="162"/>
      <c r="EX58" s="162"/>
      <c r="EY58" s="162"/>
      <c r="EZ58" s="162"/>
      <c r="FA58" s="162"/>
      <c r="FB58" s="162"/>
      <c r="FC58" s="162"/>
      <c r="FD58" s="162"/>
      <c r="FE58" s="162"/>
      <c r="FF58" s="162"/>
      <c r="FG58" s="162"/>
      <c r="FH58" s="162"/>
      <c r="FI58" s="162"/>
      <c r="FJ58" s="162"/>
      <c r="FK58" s="162"/>
      <c r="FL58" s="162"/>
      <c r="FM58" s="162"/>
      <c r="FN58" s="162"/>
      <c r="FO58" s="162"/>
      <c r="FP58" s="162"/>
      <c r="FQ58" s="162"/>
      <c r="FR58" s="162"/>
      <c r="FS58" s="162"/>
      <c r="FT58" s="162"/>
      <c r="FU58" s="162"/>
      <c r="FV58" s="162"/>
      <c r="FW58" s="162"/>
      <c r="FX58" s="162"/>
      <c r="FY58" s="162"/>
      <c r="FZ58" s="162"/>
      <c r="GA58" s="162"/>
      <c r="GB58" s="162"/>
      <c r="GC58" s="162"/>
      <c r="GD58" s="162"/>
      <c r="GE58" s="162"/>
      <c r="GF58" s="162"/>
      <c r="GG58" s="162"/>
      <c r="GH58" s="162"/>
      <c r="GI58" s="162"/>
      <c r="GJ58" s="162"/>
      <c r="GK58" s="162"/>
      <c r="GL58" s="162"/>
      <c r="GM58" s="162"/>
      <c r="GN58" s="162"/>
      <c r="GO58" s="162"/>
      <c r="GP58" s="162"/>
      <c r="GQ58" s="162"/>
      <c r="GR58" s="162"/>
      <c r="GS58" s="162"/>
      <c r="GT58" s="162"/>
      <c r="GU58" s="162"/>
      <c r="GV58" s="162"/>
      <c r="GW58" s="162"/>
      <c r="GX58" s="162"/>
      <c r="GY58" s="162"/>
      <c r="GZ58" s="162"/>
      <c r="HA58" s="162"/>
      <c r="HB58" s="162"/>
      <c r="HC58" s="162"/>
      <c r="HD58" s="162"/>
      <c r="HE58" s="162"/>
      <c r="HF58" s="162"/>
      <c r="HG58" s="162"/>
      <c r="HH58" s="162"/>
      <c r="HI58" s="162"/>
      <c r="HJ58" s="162"/>
      <c r="HK58" s="162"/>
      <c r="HL58" s="162"/>
      <c r="HM58" s="162"/>
      <c r="HN58" s="162"/>
      <c r="HO58" s="162"/>
      <c r="HP58" s="162"/>
      <c r="HQ58" s="162"/>
      <c r="HR58" s="162"/>
      <c r="HS58" s="162"/>
      <c r="HT58" s="162"/>
      <c r="HU58" s="162"/>
      <c r="HV58" s="162"/>
      <c r="HW58" s="162"/>
      <c r="HX58" s="162"/>
      <c r="HY58" s="162"/>
      <c r="HZ58" s="162"/>
      <c r="IA58" s="162"/>
      <c r="IB58" s="162"/>
      <c r="IC58" s="162"/>
      <c r="ID58" s="162"/>
      <c r="IE58" s="162"/>
      <c r="IF58" s="162"/>
      <c r="IG58" s="162"/>
      <c r="IH58" s="162"/>
      <c r="II58" s="162"/>
      <c r="IJ58" s="162"/>
      <c r="IK58" s="162"/>
      <c r="IL58" s="162"/>
      <c r="IM58" s="162"/>
      <c r="IN58" s="162"/>
      <c r="IO58" s="162"/>
      <c r="IP58" s="162"/>
      <c r="IQ58" s="162"/>
      <c r="IR58" s="162"/>
      <c r="IS58" s="162"/>
      <c r="IT58" s="162"/>
      <c r="IU58" s="162"/>
      <c r="IV58" s="162"/>
    </row>
    <row r="59" spans="1:256" ht="33">
      <c r="A59" s="794"/>
      <c r="B59" s="797"/>
      <c r="C59" s="789"/>
      <c r="D59" s="788"/>
      <c r="E59" s="186" t="s">
        <v>1329</v>
      </c>
      <c r="F59" s="187" t="s">
        <v>1317</v>
      </c>
      <c r="G59" s="188"/>
      <c r="H59" s="189"/>
      <c r="I59" s="189" t="s">
        <v>1223</v>
      </c>
      <c r="J59" s="189"/>
      <c r="K59" s="189"/>
      <c r="L59" s="189"/>
      <c r="M59" s="189"/>
      <c r="N59" s="189"/>
      <c r="O59" s="189" t="s">
        <v>1223</v>
      </c>
      <c r="P59" s="189"/>
      <c r="Q59" s="189"/>
      <c r="R59" s="189"/>
      <c r="S59" s="189"/>
      <c r="T59" s="189"/>
      <c r="U59" s="189" t="s">
        <v>1223</v>
      </c>
      <c r="V59" s="189"/>
      <c r="W59" s="189"/>
      <c r="X59" s="189"/>
      <c r="Y59" s="189"/>
      <c r="Z59" s="189"/>
      <c r="AA59" s="189" t="s">
        <v>1223</v>
      </c>
      <c r="AB59" s="189"/>
      <c r="AC59" s="189"/>
      <c r="AD59" s="190"/>
      <c r="AE59" s="191">
        <f t="shared" si="0"/>
        <v>4</v>
      </c>
      <c r="AF59" s="192">
        <f t="shared" si="1"/>
        <v>0</v>
      </c>
      <c r="AG59" s="193">
        <f t="shared" si="2"/>
        <v>0</v>
      </c>
      <c r="AH59" s="194">
        <f t="shared" si="3"/>
        <v>0</v>
      </c>
      <c r="AI59" s="195" t="s">
        <v>1330</v>
      </c>
      <c r="AJ59" s="196"/>
      <c r="AK59" s="162"/>
      <c r="AL59" s="162"/>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2"/>
      <c r="BR59" s="162"/>
      <c r="BS59" s="162"/>
      <c r="BT59" s="162"/>
      <c r="BU59" s="162"/>
      <c r="BV59" s="162"/>
      <c r="BW59" s="162"/>
      <c r="BX59" s="162"/>
      <c r="BY59" s="162"/>
      <c r="BZ59" s="162"/>
      <c r="CA59" s="162"/>
      <c r="CB59" s="162"/>
      <c r="CC59" s="162"/>
      <c r="CD59" s="162"/>
      <c r="CE59" s="162"/>
      <c r="CF59" s="162"/>
      <c r="CG59" s="162"/>
      <c r="CH59" s="162"/>
      <c r="CI59" s="162"/>
      <c r="CJ59" s="162"/>
      <c r="CK59" s="162"/>
      <c r="CL59" s="162"/>
      <c r="CM59" s="162"/>
      <c r="CN59" s="162"/>
      <c r="CO59" s="162"/>
      <c r="CP59" s="162"/>
      <c r="CQ59" s="162"/>
      <c r="CR59" s="162"/>
      <c r="CS59" s="162"/>
      <c r="CT59" s="162"/>
      <c r="CU59" s="162"/>
      <c r="CV59" s="162"/>
      <c r="CW59" s="162"/>
      <c r="CX59" s="162"/>
      <c r="CY59" s="162"/>
      <c r="CZ59" s="162"/>
      <c r="DA59" s="162"/>
      <c r="DB59" s="162"/>
      <c r="DC59" s="162"/>
      <c r="DD59" s="162"/>
      <c r="DE59" s="162"/>
      <c r="DF59" s="162"/>
      <c r="DG59" s="162"/>
      <c r="DH59" s="162"/>
      <c r="DI59" s="162"/>
      <c r="DJ59" s="162"/>
      <c r="DK59" s="162"/>
      <c r="DL59" s="162"/>
      <c r="DM59" s="162"/>
      <c r="DN59" s="162"/>
      <c r="DO59" s="162"/>
      <c r="DP59" s="162"/>
      <c r="DQ59" s="162"/>
      <c r="DR59" s="162"/>
      <c r="DS59" s="162"/>
      <c r="DT59" s="162"/>
      <c r="DU59" s="162"/>
      <c r="DV59" s="162"/>
      <c r="DW59" s="162"/>
      <c r="DX59" s="162"/>
      <c r="DY59" s="162"/>
      <c r="DZ59" s="162"/>
      <c r="EA59" s="162"/>
      <c r="EB59" s="162"/>
      <c r="EC59" s="162"/>
      <c r="ED59" s="162"/>
      <c r="EE59" s="162"/>
      <c r="EF59" s="162"/>
      <c r="EG59" s="162"/>
      <c r="EH59" s="162"/>
      <c r="EI59" s="162"/>
      <c r="EJ59" s="162"/>
      <c r="EK59" s="162"/>
      <c r="EL59" s="162"/>
      <c r="EM59" s="162"/>
      <c r="EN59" s="162"/>
      <c r="EO59" s="162"/>
      <c r="EP59" s="162"/>
      <c r="EQ59" s="162"/>
      <c r="ER59" s="162"/>
      <c r="ES59" s="162"/>
      <c r="ET59" s="162"/>
      <c r="EU59" s="162"/>
      <c r="EV59" s="162"/>
      <c r="EW59" s="162"/>
      <c r="EX59" s="162"/>
      <c r="EY59" s="162"/>
      <c r="EZ59" s="162"/>
      <c r="FA59" s="162"/>
      <c r="FB59" s="162"/>
      <c r="FC59" s="162"/>
      <c r="FD59" s="162"/>
      <c r="FE59" s="162"/>
      <c r="FF59" s="162"/>
      <c r="FG59" s="162"/>
      <c r="FH59" s="162"/>
      <c r="FI59" s="162"/>
      <c r="FJ59" s="162"/>
      <c r="FK59" s="162"/>
      <c r="FL59" s="162"/>
      <c r="FM59" s="162"/>
      <c r="FN59" s="162"/>
      <c r="FO59" s="162"/>
      <c r="FP59" s="162"/>
      <c r="FQ59" s="162"/>
      <c r="FR59" s="162"/>
      <c r="FS59" s="162"/>
      <c r="FT59" s="162"/>
      <c r="FU59" s="162"/>
      <c r="FV59" s="162"/>
      <c r="FW59" s="162"/>
      <c r="FX59" s="162"/>
      <c r="FY59" s="162"/>
      <c r="FZ59" s="162"/>
      <c r="GA59" s="162"/>
      <c r="GB59" s="162"/>
      <c r="GC59" s="162"/>
      <c r="GD59" s="162"/>
      <c r="GE59" s="162"/>
      <c r="GF59" s="162"/>
      <c r="GG59" s="162"/>
      <c r="GH59" s="162"/>
      <c r="GI59" s="162"/>
      <c r="GJ59" s="162"/>
      <c r="GK59" s="162"/>
      <c r="GL59" s="162"/>
      <c r="GM59" s="162"/>
      <c r="GN59" s="162"/>
      <c r="GO59" s="162"/>
      <c r="GP59" s="162"/>
      <c r="GQ59" s="162"/>
      <c r="GR59" s="162"/>
      <c r="GS59" s="162"/>
      <c r="GT59" s="162"/>
      <c r="GU59" s="162"/>
      <c r="GV59" s="162"/>
      <c r="GW59" s="162"/>
      <c r="GX59" s="162"/>
      <c r="GY59" s="162"/>
      <c r="GZ59" s="162"/>
      <c r="HA59" s="162"/>
      <c r="HB59" s="162"/>
      <c r="HC59" s="162"/>
      <c r="HD59" s="162"/>
      <c r="HE59" s="162"/>
      <c r="HF59" s="162"/>
      <c r="HG59" s="162"/>
      <c r="HH59" s="162"/>
      <c r="HI59" s="162"/>
      <c r="HJ59" s="162"/>
      <c r="HK59" s="162"/>
      <c r="HL59" s="162"/>
      <c r="HM59" s="162"/>
      <c r="HN59" s="162"/>
      <c r="HO59" s="162"/>
      <c r="HP59" s="162"/>
      <c r="HQ59" s="162"/>
      <c r="HR59" s="162"/>
      <c r="HS59" s="162"/>
      <c r="HT59" s="162"/>
      <c r="HU59" s="162"/>
      <c r="HV59" s="162"/>
      <c r="HW59" s="162"/>
      <c r="HX59" s="162"/>
      <c r="HY59" s="162"/>
      <c r="HZ59" s="162"/>
      <c r="IA59" s="162"/>
      <c r="IB59" s="162"/>
      <c r="IC59" s="162"/>
      <c r="ID59" s="162"/>
      <c r="IE59" s="162"/>
      <c r="IF59" s="162"/>
      <c r="IG59" s="162"/>
      <c r="IH59" s="162"/>
      <c r="II59" s="162"/>
      <c r="IJ59" s="162"/>
      <c r="IK59" s="162"/>
      <c r="IL59" s="162"/>
      <c r="IM59" s="162"/>
      <c r="IN59" s="162"/>
      <c r="IO59" s="162"/>
      <c r="IP59" s="162"/>
      <c r="IQ59" s="162"/>
      <c r="IR59" s="162"/>
      <c r="IS59" s="162"/>
      <c r="IT59" s="162"/>
      <c r="IU59" s="162"/>
      <c r="IV59" s="162"/>
    </row>
    <row r="60" spans="1:256" ht="33">
      <c r="A60" s="794"/>
      <c r="B60" s="797"/>
      <c r="C60" s="789"/>
      <c r="D60" s="788"/>
      <c r="E60" s="186" t="s">
        <v>1331</v>
      </c>
      <c r="F60" s="187" t="s">
        <v>1317</v>
      </c>
      <c r="G60" s="188"/>
      <c r="H60" s="189"/>
      <c r="I60" s="189"/>
      <c r="J60" s="189"/>
      <c r="K60" s="189"/>
      <c r="L60" s="189"/>
      <c r="M60" s="189"/>
      <c r="N60" s="189"/>
      <c r="O60" s="189"/>
      <c r="P60" s="189"/>
      <c r="Q60" s="189"/>
      <c r="R60" s="189"/>
      <c r="S60" s="189"/>
      <c r="T60" s="189"/>
      <c r="U60" s="189"/>
      <c r="V60" s="189"/>
      <c r="W60" s="189"/>
      <c r="X60" s="189"/>
      <c r="Y60" s="189"/>
      <c r="Z60" s="189"/>
      <c r="AA60" s="189"/>
      <c r="AB60" s="189"/>
      <c r="AC60" s="189"/>
      <c r="AD60" s="190"/>
      <c r="AE60" s="191">
        <f t="shared" si="0"/>
        <v>0</v>
      </c>
      <c r="AF60" s="192">
        <f t="shared" si="1"/>
        <v>0</v>
      </c>
      <c r="AG60" s="193">
        <f t="shared" si="2"/>
        <v>0</v>
      </c>
      <c r="AH60" s="194" t="e">
        <f t="shared" si="3"/>
        <v>#DIV/0!</v>
      </c>
      <c r="AI60" s="195" t="s">
        <v>1332</v>
      </c>
      <c r="AJ60" s="196"/>
      <c r="AK60" s="162"/>
      <c r="AL60" s="162"/>
      <c r="AM60" s="162"/>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c r="CR60" s="162"/>
      <c r="CS60" s="162"/>
      <c r="CT60" s="162"/>
      <c r="CU60" s="162"/>
      <c r="CV60" s="162"/>
      <c r="CW60" s="162"/>
      <c r="CX60" s="162"/>
      <c r="CY60" s="162"/>
      <c r="CZ60" s="162"/>
      <c r="DA60" s="162"/>
      <c r="DB60" s="162"/>
      <c r="DC60" s="162"/>
      <c r="DD60" s="162"/>
      <c r="DE60" s="162"/>
      <c r="DF60" s="162"/>
      <c r="DG60" s="162"/>
      <c r="DH60" s="162"/>
      <c r="DI60" s="162"/>
      <c r="DJ60" s="162"/>
      <c r="DK60" s="162"/>
      <c r="DL60" s="162"/>
      <c r="DM60" s="162"/>
      <c r="DN60" s="162"/>
      <c r="DO60" s="162"/>
      <c r="DP60" s="162"/>
      <c r="DQ60" s="162"/>
      <c r="DR60" s="162"/>
      <c r="DS60" s="162"/>
      <c r="DT60" s="162"/>
      <c r="DU60" s="162"/>
      <c r="DV60" s="162"/>
      <c r="DW60" s="162"/>
      <c r="DX60" s="162"/>
      <c r="DY60" s="162"/>
      <c r="DZ60" s="162"/>
      <c r="EA60" s="162"/>
      <c r="EB60" s="162"/>
      <c r="EC60" s="162"/>
      <c r="ED60" s="162"/>
      <c r="EE60" s="162"/>
      <c r="EF60" s="162"/>
      <c r="EG60" s="162"/>
      <c r="EH60" s="162"/>
      <c r="EI60" s="162"/>
      <c r="EJ60" s="162"/>
      <c r="EK60" s="162"/>
      <c r="EL60" s="162"/>
      <c r="EM60" s="162"/>
      <c r="EN60" s="162"/>
      <c r="EO60" s="162"/>
      <c r="EP60" s="162"/>
      <c r="EQ60" s="162"/>
      <c r="ER60" s="162"/>
      <c r="ES60" s="162"/>
      <c r="ET60" s="162"/>
      <c r="EU60" s="162"/>
      <c r="EV60" s="162"/>
      <c r="EW60" s="162"/>
      <c r="EX60" s="162"/>
      <c r="EY60" s="162"/>
      <c r="EZ60" s="162"/>
      <c r="FA60" s="162"/>
      <c r="FB60" s="162"/>
      <c r="FC60" s="162"/>
      <c r="FD60" s="162"/>
      <c r="FE60" s="162"/>
      <c r="FF60" s="162"/>
      <c r="FG60" s="162"/>
      <c r="FH60" s="162"/>
      <c r="FI60" s="162"/>
      <c r="FJ60" s="162"/>
      <c r="FK60" s="162"/>
      <c r="FL60" s="162"/>
      <c r="FM60" s="162"/>
      <c r="FN60" s="162"/>
      <c r="FO60" s="162"/>
      <c r="FP60" s="162"/>
      <c r="FQ60" s="162"/>
      <c r="FR60" s="162"/>
      <c r="FS60" s="162"/>
      <c r="FT60" s="162"/>
      <c r="FU60" s="162"/>
      <c r="FV60" s="162"/>
      <c r="FW60" s="162"/>
      <c r="FX60" s="162"/>
      <c r="FY60" s="162"/>
      <c r="FZ60" s="162"/>
      <c r="GA60" s="162"/>
      <c r="GB60" s="162"/>
      <c r="GC60" s="162"/>
      <c r="GD60" s="162"/>
      <c r="GE60" s="162"/>
      <c r="GF60" s="162"/>
      <c r="GG60" s="162"/>
      <c r="GH60" s="162"/>
      <c r="GI60" s="162"/>
      <c r="GJ60" s="162"/>
      <c r="GK60" s="162"/>
      <c r="GL60" s="162"/>
      <c r="GM60" s="162"/>
      <c r="GN60" s="162"/>
      <c r="GO60" s="162"/>
      <c r="GP60" s="162"/>
      <c r="GQ60" s="162"/>
      <c r="GR60" s="162"/>
      <c r="GS60" s="162"/>
      <c r="GT60" s="162"/>
      <c r="GU60" s="162"/>
      <c r="GV60" s="162"/>
      <c r="GW60" s="162"/>
      <c r="GX60" s="162"/>
      <c r="GY60" s="162"/>
      <c r="GZ60" s="162"/>
      <c r="HA60" s="162"/>
      <c r="HB60" s="162"/>
      <c r="HC60" s="162"/>
      <c r="HD60" s="162"/>
      <c r="HE60" s="162"/>
      <c r="HF60" s="162"/>
      <c r="HG60" s="162"/>
      <c r="HH60" s="162"/>
      <c r="HI60" s="162"/>
      <c r="HJ60" s="162"/>
      <c r="HK60" s="162"/>
      <c r="HL60" s="162"/>
      <c r="HM60" s="162"/>
      <c r="HN60" s="162"/>
      <c r="HO60" s="162"/>
      <c r="HP60" s="162"/>
      <c r="HQ60" s="162"/>
      <c r="HR60" s="162"/>
      <c r="HS60" s="162"/>
      <c r="HT60" s="162"/>
      <c r="HU60" s="162"/>
      <c r="HV60" s="162"/>
      <c r="HW60" s="162"/>
      <c r="HX60" s="162"/>
      <c r="HY60" s="162"/>
      <c r="HZ60" s="162"/>
      <c r="IA60" s="162"/>
      <c r="IB60" s="162"/>
      <c r="IC60" s="162"/>
      <c r="ID60" s="162"/>
      <c r="IE60" s="162"/>
      <c r="IF60" s="162"/>
      <c r="IG60" s="162"/>
      <c r="IH60" s="162"/>
      <c r="II60" s="162"/>
      <c r="IJ60" s="162"/>
      <c r="IK60" s="162"/>
      <c r="IL60" s="162"/>
      <c r="IM60" s="162"/>
      <c r="IN60" s="162"/>
      <c r="IO60" s="162"/>
      <c r="IP60" s="162"/>
      <c r="IQ60" s="162"/>
      <c r="IR60" s="162"/>
      <c r="IS60" s="162"/>
      <c r="IT60" s="162"/>
      <c r="IU60" s="162"/>
      <c r="IV60" s="162"/>
    </row>
    <row r="61" spans="1:256">
      <c r="A61" s="794"/>
      <c r="B61" s="797"/>
      <c r="C61" s="789" t="s">
        <v>1333</v>
      </c>
      <c r="D61" s="788" t="s">
        <v>1334</v>
      </c>
      <c r="E61" s="186" t="s">
        <v>1335</v>
      </c>
      <c r="F61" s="187" t="s">
        <v>1234</v>
      </c>
      <c r="G61" s="188" t="s">
        <v>1223</v>
      </c>
      <c r="H61" s="189" t="s">
        <v>1224</v>
      </c>
      <c r="I61" s="189"/>
      <c r="J61" s="189"/>
      <c r="K61" s="189"/>
      <c r="L61" s="189"/>
      <c r="M61" s="189"/>
      <c r="N61" s="189"/>
      <c r="O61" s="189"/>
      <c r="P61" s="189"/>
      <c r="Q61" s="189"/>
      <c r="R61" s="189"/>
      <c r="S61" s="189"/>
      <c r="T61" s="189"/>
      <c r="U61" s="189"/>
      <c r="V61" s="189"/>
      <c r="W61" s="189"/>
      <c r="X61" s="189"/>
      <c r="Y61" s="189"/>
      <c r="Z61" s="189"/>
      <c r="AA61" s="189"/>
      <c r="AB61" s="189"/>
      <c r="AC61" s="189"/>
      <c r="AD61" s="190"/>
      <c r="AE61" s="191">
        <f t="shared" si="0"/>
        <v>1</v>
      </c>
      <c r="AF61" s="192">
        <f t="shared" si="1"/>
        <v>1</v>
      </c>
      <c r="AG61" s="193">
        <f t="shared" si="2"/>
        <v>0</v>
      </c>
      <c r="AH61" s="194">
        <f t="shared" si="3"/>
        <v>1</v>
      </c>
      <c r="AI61" s="195" t="s">
        <v>1336</v>
      </c>
      <c r="AJ61" s="196"/>
      <c r="AK61" s="162"/>
      <c r="AL61" s="162"/>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162"/>
      <c r="BI61" s="162"/>
      <c r="BJ61" s="162"/>
      <c r="BK61" s="162"/>
      <c r="BL61" s="162"/>
      <c r="BM61" s="162"/>
      <c r="BN61" s="162"/>
      <c r="BO61" s="162"/>
      <c r="BP61" s="162"/>
      <c r="BQ61" s="162"/>
      <c r="BR61" s="162"/>
      <c r="BS61" s="162"/>
      <c r="BT61" s="162"/>
      <c r="BU61" s="162"/>
      <c r="BV61" s="162"/>
      <c r="BW61" s="162"/>
      <c r="BX61" s="162"/>
      <c r="BY61" s="162"/>
      <c r="BZ61" s="162"/>
      <c r="CA61" s="162"/>
      <c r="CB61" s="162"/>
      <c r="CC61" s="162"/>
      <c r="CD61" s="162"/>
      <c r="CE61" s="162"/>
      <c r="CF61" s="162"/>
      <c r="CG61" s="162"/>
      <c r="CH61" s="162"/>
      <c r="CI61" s="162"/>
      <c r="CJ61" s="162"/>
      <c r="CK61" s="162"/>
      <c r="CL61" s="162"/>
      <c r="CM61" s="162"/>
      <c r="CN61" s="162"/>
      <c r="CO61" s="162"/>
      <c r="CP61" s="162"/>
      <c r="CQ61" s="162"/>
      <c r="CR61" s="162"/>
      <c r="CS61" s="162"/>
      <c r="CT61" s="162"/>
      <c r="CU61" s="162"/>
      <c r="CV61" s="162"/>
      <c r="CW61" s="162"/>
      <c r="CX61" s="162"/>
      <c r="CY61" s="162"/>
      <c r="CZ61" s="162"/>
      <c r="DA61" s="162"/>
      <c r="DB61" s="162"/>
      <c r="DC61" s="162"/>
      <c r="DD61" s="162"/>
      <c r="DE61" s="162"/>
      <c r="DF61" s="162"/>
      <c r="DG61" s="162"/>
      <c r="DH61" s="162"/>
      <c r="DI61" s="162"/>
      <c r="DJ61" s="162"/>
      <c r="DK61" s="162"/>
      <c r="DL61" s="162"/>
      <c r="DM61" s="162"/>
      <c r="DN61" s="162"/>
      <c r="DO61" s="162"/>
      <c r="DP61" s="162"/>
      <c r="DQ61" s="162"/>
      <c r="DR61" s="162"/>
      <c r="DS61" s="162"/>
      <c r="DT61" s="162"/>
      <c r="DU61" s="162"/>
      <c r="DV61" s="162"/>
      <c r="DW61" s="162"/>
      <c r="DX61" s="162"/>
      <c r="DY61" s="162"/>
      <c r="DZ61" s="162"/>
      <c r="EA61" s="162"/>
      <c r="EB61" s="162"/>
      <c r="EC61" s="162"/>
      <c r="ED61" s="162"/>
      <c r="EE61" s="162"/>
      <c r="EF61" s="162"/>
      <c r="EG61" s="162"/>
      <c r="EH61" s="162"/>
      <c r="EI61" s="162"/>
      <c r="EJ61" s="162"/>
      <c r="EK61" s="162"/>
      <c r="EL61" s="162"/>
      <c r="EM61" s="162"/>
      <c r="EN61" s="162"/>
      <c r="EO61" s="162"/>
      <c r="EP61" s="162"/>
      <c r="EQ61" s="162"/>
      <c r="ER61" s="162"/>
      <c r="ES61" s="162"/>
      <c r="ET61" s="162"/>
      <c r="EU61" s="162"/>
      <c r="EV61" s="162"/>
      <c r="EW61" s="162"/>
      <c r="EX61" s="162"/>
      <c r="EY61" s="162"/>
      <c r="EZ61" s="162"/>
      <c r="FA61" s="162"/>
      <c r="FB61" s="162"/>
      <c r="FC61" s="162"/>
      <c r="FD61" s="162"/>
      <c r="FE61" s="162"/>
      <c r="FF61" s="162"/>
      <c r="FG61" s="162"/>
      <c r="FH61" s="162"/>
      <c r="FI61" s="162"/>
      <c r="FJ61" s="162"/>
      <c r="FK61" s="162"/>
      <c r="FL61" s="162"/>
      <c r="FM61" s="162"/>
      <c r="FN61" s="162"/>
      <c r="FO61" s="162"/>
      <c r="FP61" s="162"/>
      <c r="FQ61" s="162"/>
      <c r="FR61" s="162"/>
      <c r="FS61" s="162"/>
      <c r="FT61" s="162"/>
      <c r="FU61" s="162"/>
      <c r="FV61" s="162"/>
      <c r="FW61" s="162"/>
      <c r="FX61" s="162"/>
      <c r="FY61" s="162"/>
      <c r="FZ61" s="162"/>
      <c r="GA61" s="162"/>
      <c r="GB61" s="162"/>
      <c r="GC61" s="162"/>
      <c r="GD61" s="162"/>
      <c r="GE61" s="162"/>
      <c r="GF61" s="162"/>
      <c r="GG61" s="162"/>
      <c r="GH61" s="162"/>
      <c r="GI61" s="162"/>
      <c r="GJ61" s="162"/>
      <c r="GK61" s="162"/>
      <c r="GL61" s="162"/>
      <c r="GM61" s="162"/>
      <c r="GN61" s="162"/>
      <c r="GO61" s="162"/>
      <c r="GP61" s="162"/>
      <c r="GQ61" s="162"/>
      <c r="GR61" s="162"/>
      <c r="GS61" s="162"/>
      <c r="GT61" s="162"/>
      <c r="GU61" s="162"/>
      <c r="GV61" s="162"/>
      <c r="GW61" s="162"/>
      <c r="GX61" s="162"/>
      <c r="GY61" s="162"/>
      <c r="GZ61" s="162"/>
      <c r="HA61" s="162"/>
      <c r="HB61" s="162"/>
      <c r="HC61" s="162"/>
      <c r="HD61" s="162"/>
      <c r="HE61" s="162"/>
      <c r="HF61" s="162"/>
      <c r="HG61" s="162"/>
      <c r="HH61" s="162"/>
      <c r="HI61" s="162"/>
      <c r="HJ61" s="162"/>
      <c r="HK61" s="162"/>
      <c r="HL61" s="162"/>
      <c r="HM61" s="162"/>
      <c r="HN61" s="162"/>
      <c r="HO61" s="162"/>
      <c r="HP61" s="162"/>
      <c r="HQ61" s="162"/>
      <c r="HR61" s="162"/>
      <c r="HS61" s="162"/>
      <c r="HT61" s="162"/>
      <c r="HU61" s="162"/>
      <c r="HV61" s="162"/>
      <c r="HW61" s="162"/>
      <c r="HX61" s="162"/>
      <c r="HY61" s="162"/>
      <c r="HZ61" s="162"/>
      <c r="IA61" s="162"/>
      <c r="IB61" s="162"/>
      <c r="IC61" s="162"/>
      <c r="ID61" s="162"/>
      <c r="IE61" s="162"/>
      <c r="IF61" s="162"/>
      <c r="IG61" s="162"/>
      <c r="IH61" s="162"/>
      <c r="II61" s="162"/>
      <c r="IJ61" s="162"/>
      <c r="IK61" s="162"/>
      <c r="IL61" s="162"/>
      <c r="IM61" s="162"/>
      <c r="IN61" s="162"/>
      <c r="IO61" s="162"/>
      <c r="IP61" s="162"/>
      <c r="IQ61" s="162"/>
      <c r="IR61" s="162"/>
      <c r="IS61" s="162"/>
      <c r="IT61" s="162"/>
      <c r="IU61" s="162"/>
      <c r="IV61" s="162"/>
    </row>
    <row r="62" spans="1:256" ht="33">
      <c r="A62" s="794"/>
      <c r="B62" s="797"/>
      <c r="C62" s="789"/>
      <c r="D62" s="788"/>
      <c r="E62" s="186" t="s">
        <v>1337</v>
      </c>
      <c r="F62" s="187" t="s">
        <v>1234</v>
      </c>
      <c r="G62" s="188" t="s">
        <v>1223</v>
      </c>
      <c r="H62" s="189" t="s">
        <v>1224</v>
      </c>
      <c r="I62" s="189"/>
      <c r="J62" s="189"/>
      <c r="K62" s="189"/>
      <c r="L62" s="189"/>
      <c r="M62" s="189"/>
      <c r="N62" s="189"/>
      <c r="O62" s="189"/>
      <c r="P62" s="189"/>
      <c r="Q62" s="189"/>
      <c r="R62" s="189"/>
      <c r="S62" s="189"/>
      <c r="T62" s="189"/>
      <c r="U62" s="189"/>
      <c r="V62" s="189"/>
      <c r="W62" s="189"/>
      <c r="X62" s="189"/>
      <c r="Y62" s="189"/>
      <c r="Z62" s="189"/>
      <c r="AA62" s="189"/>
      <c r="AB62" s="189"/>
      <c r="AC62" s="189"/>
      <c r="AD62" s="190"/>
      <c r="AE62" s="191">
        <f t="shared" si="0"/>
        <v>1</v>
      </c>
      <c r="AF62" s="192">
        <f t="shared" si="1"/>
        <v>1</v>
      </c>
      <c r="AG62" s="193">
        <f t="shared" si="2"/>
        <v>0</v>
      </c>
      <c r="AH62" s="194">
        <f t="shared" si="3"/>
        <v>1</v>
      </c>
      <c r="AI62" s="195" t="s">
        <v>1338</v>
      </c>
      <c r="AJ62" s="196"/>
      <c r="AK62" s="162"/>
      <c r="AL62" s="162"/>
      <c r="AM62" s="162"/>
      <c r="AN62" s="162"/>
      <c r="AO62" s="162"/>
      <c r="AP62" s="162"/>
      <c r="AQ62" s="162"/>
      <c r="AR62" s="162"/>
      <c r="AS62" s="162"/>
      <c r="AT62" s="162"/>
      <c r="AU62" s="162"/>
      <c r="AV62" s="162"/>
      <c r="AW62" s="162"/>
      <c r="AX62" s="162"/>
      <c r="AY62" s="162"/>
      <c r="AZ62" s="162"/>
      <c r="BA62" s="162"/>
      <c r="BB62" s="162"/>
      <c r="BC62" s="162"/>
      <c r="BD62" s="162"/>
      <c r="BE62" s="162"/>
      <c r="BF62" s="162"/>
      <c r="BG62" s="162"/>
      <c r="BH62" s="162"/>
      <c r="BI62" s="162"/>
      <c r="BJ62" s="162"/>
      <c r="BK62" s="162"/>
      <c r="BL62" s="162"/>
      <c r="BM62" s="162"/>
      <c r="BN62" s="162"/>
      <c r="BO62" s="162"/>
      <c r="BP62" s="162"/>
      <c r="BQ62" s="162"/>
      <c r="BR62" s="162"/>
      <c r="BS62" s="162"/>
      <c r="BT62" s="162"/>
      <c r="BU62" s="162"/>
      <c r="BV62" s="162"/>
      <c r="BW62" s="162"/>
      <c r="BX62" s="162"/>
      <c r="BY62" s="162"/>
      <c r="BZ62" s="162"/>
      <c r="CA62" s="162"/>
      <c r="CB62" s="162"/>
      <c r="CC62" s="162"/>
      <c r="CD62" s="162"/>
      <c r="CE62" s="162"/>
      <c r="CF62" s="162"/>
      <c r="CG62" s="162"/>
      <c r="CH62" s="162"/>
      <c r="CI62" s="162"/>
      <c r="CJ62" s="162"/>
      <c r="CK62" s="162"/>
      <c r="CL62" s="162"/>
      <c r="CM62" s="162"/>
      <c r="CN62" s="162"/>
      <c r="CO62" s="162"/>
      <c r="CP62" s="162"/>
      <c r="CQ62" s="162"/>
      <c r="CR62" s="162"/>
      <c r="CS62" s="162"/>
      <c r="CT62" s="162"/>
      <c r="CU62" s="162"/>
      <c r="CV62" s="162"/>
      <c r="CW62" s="162"/>
      <c r="CX62" s="162"/>
      <c r="CY62" s="162"/>
      <c r="CZ62" s="162"/>
      <c r="DA62" s="162"/>
      <c r="DB62" s="162"/>
      <c r="DC62" s="162"/>
      <c r="DD62" s="162"/>
      <c r="DE62" s="162"/>
      <c r="DF62" s="162"/>
      <c r="DG62" s="162"/>
      <c r="DH62" s="162"/>
      <c r="DI62" s="162"/>
      <c r="DJ62" s="162"/>
      <c r="DK62" s="162"/>
      <c r="DL62" s="162"/>
      <c r="DM62" s="162"/>
      <c r="DN62" s="162"/>
      <c r="DO62" s="162"/>
      <c r="DP62" s="162"/>
      <c r="DQ62" s="162"/>
      <c r="DR62" s="162"/>
      <c r="DS62" s="162"/>
      <c r="DT62" s="162"/>
      <c r="DU62" s="162"/>
      <c r="DV62" s="162"/>
      <c r="DW62" s="162"/>
      <c r="DX62" s="162"/>
      <c r="DY62" s="162"/>
      <c r="DZ62" s="162"/>
      <c r="EA62" s="162"/>
      <c r="EB62" s="162"/>
      <c r="EC62" s="162"/>
      <c r="ED62" s="162"/>
      <c r="EE62" s="162"/>
      <c r="EF62" s="162"/>
      <c r="EG62" s="162"/>
      <c r="EH62" s="162"/>
      <c r="EI62" s="162"/>
      <c r="EJ62" s="162"/>
      <c r="EK62" s="162"/>
      <c r="EL62" s="162"/>
      <c r="EM62" s="162"/>
      <c r="EN62" s="162"/>
      <c r="EO62" s="162"/>
      <c r="EP62" s="162"/>
      <c r="EQ62" s="162"/>
      <c r="ER62" s="162"/>
      <c r="ES62" s="162"/>
      <c r="ET62" s="162"/>
      <c r="EU62" s="162"/>
      <c r="EV62" s="162"/>
      <c r="EW62" s="162"/>
      <c r="EX62" s="162"/>
      <c r="EY62" s="162"/>
      <c r="EZ62" s="162"/>
      <c r="FA62" s="162"/>
      <c r="FB62" s="162"/>
      <c r="FC62" s="162"/>
      <c r="FD62" s="162"/>
      <c r="FE62" s="162"/>
      <c r="FF62" s="162"/>
      <c r="FG62" s="162"/>
      <c r="FH62" s="162"/>
      <c r="FI62" s="162"/>
      <c r="FJ62" s="162"/>
      <c r="FK62" s="162"/>
      <c r="FL62" s="162"/>
      <c r="FM62" s="162"/>
      <c r="FN62" s="162"/>
      <c r="FO62" s="162"/>
      <c r="FP62" s="162"/>
      <c r="FQ62" s="162"/>
      <c r="FR62" s="162"/>
      <c r="FS62" s="162"/>
      <c r="FT62" s="162"/>
      <c r="FU62" s="162"/>
      <c r="FV62" s="162"/>
      <c r="FW62" s="162"/>
      <c r="FX62" s="162"/>
      <c r="FY62" s="162"/>
      <c r="FZ62" s="162"/>
      <c r="GA62" s="162"/>
      <c r="GB62" s="162"/>
      <c r="GC62" s="162"/>
      <c r="GD62" s="162"/>
      <c r="GE62" s="162"/>
      <c r="GF62" s="162"/>
      <c r="GG62" s="162"/>
      <c r="GH62" s="162"/>
      <c r="GI62" s="162"/>
      <c r="GJ62" s="162"/>
      <c r="GK62" s="162"/>
      <c r="GL62" s="162"/>
      <c r="GM62" s="162"/>
      <c r="GN62" s="162"/>
      <c r="GO62" s="162"/>
      <c r="GP62" s="162"/>
      <c r="GQ62" s="162"/>
      <c r="GR62" s="162"/>
      <c r="GS62" s="162"/>
      <c r="GT62" s="162"/>
      <c r="GU62" s="162"/>
      <c r="GV62" s="162"/>
      <c r="GW62" s="162"/>
      <c r="GX62" s="162"/>
      <c r="GY62" s="162"/>
      <c r="GZ62" s="162"/>
      <c r="HA62" s="162"/>
      <c r="HB62" s="162"/>
      <c r="HC62" s="162"/>
      <c r="HD62" s="162"/>
      <c r="HE62" s="162"/>
      <c r="HF62" s="162"/>
      <c r="HG62" s="162"/>
      <c r="HH62" s="162"/>
      <c r="HI62" s="162"/>
      <c r="HJ62" s="162"/>
      <c r="HK62" s="162"/>
      <c r="HL62" s="162"/>
      <c r="HM62" s="162"/>
      <c r="HN62" s="162"/>
      <c r="HO62" s="162"/>
      <c r="HP62" s="162"/>
      <c r="HQ62" s="162"/>
      <c r="HR62" s="162"/>
      <c r="HS62" s="162"/>
      <c r="HT62" s="162"/>
      <c r="HU62" s="162"/>
      <c r="HV62" s="162"/>
      <c r="HW62" s="162"/>
      <c r="HX62" s="162"/>
      <c r="HY62" s="162"/>
      <c r="HZ62" s="162"/>
      <c r="IA62" s="162"/>
      <c r="IB62" s="162"/>
      <c r="IC62" s="162"/>
      <c r="ID62" s="162"/>
      <c r="IE62" s="162"/>
      <c r="IF62" s="162"/>
      <c r="IG62" s="162"/>
      <c r="IH62" s="162"/>
      <c r="II62" s="162"/>
      <c r="IJ62" s="162"/>
      <c r="IK62" s="162"/>
      <c r="IL62" s="162"/>
      <c r="IM62" s="162"/>
      <c r="IN62" s="162"/>
      <c r="IO62" s="162"/>
      <c r="IP62" s="162"/>
      <c r="IQ62" s="162"/>
      <c r="IR62" s="162"/>
      <c r="IS62" s="162"/>
      <c r="IT62" s="162"/>
      <c r="IU62" s="162"/>
      <c r="IV62" s="162"/>
    </row>
    <row r="63" spans="1:256" ht="33">
      <c r="A63" s="794"/>
      <c r="B63" s="797"/>
      <c r="C63" s="789"/>
      <c r="D63" s="788"/>
      <c r="E63" s="186" t="s">
        <v>1339</v>
      </c>
      <c r="F63" s="187" t="s">
        <v>1234</v>
      </c>
      <c r="G63" s="188" t="s">
        <v>1251</v>
      </c>
      <c r="H63" s="189"/>
      <c r="I63" s="189" t="s">
        <v>1223</v>
      </c>
      <c r="J63" s="189"/>
      <c r="K63" s="189" t="s">
        <v>1223</v>
      </c>
      <c r="L63" s="189"/>
      <c r="M63" s="189" t="s">
        <v>1223</v>
      </c>
      <c r="N63" s="189"/>
      <c r="O63" s="189" t="s">
        <v>1223</v>
      </c>
      <c r="P63" s="189"/>
      <c r="Q63" s="189" t="s">
        <v>1251</v>
      </c>
      <c r="R63" s="189"/>
      <c r="S63" s="189" t="s">
        <v>1251</v>
      </c>
      <c r="T63" s="189"/>
      <c r="U63" s="189" t="s">
        <v>1251</v>
      </c>
      <c r="V63" s="189"/>
      <c r="W63" s="189" t="s">
        <v>1251</v>
      </c>
      <c r="X63" s="189"/>
      <c r="Y63" s="189" t="s">
        <v>1251</v>
      </c>
      <c r="Z63" s="189"/>
      <c r="AA63" s="189" t="s">
        <v>1251</v>
      </c>
      <c r="AB63" s="189"/>
      <c r="AC63" s="189" t="s">
        <v>1251</v>
      </c>
      <c r="AD63" s="190"/>
      <c r="AE63" s="191">
        <f t="shared" si="0"/>
        <v>12</v>
      </c>
      <c r="AF63" s="192">
        <f t="shared" si="1"/>
        <v>0</v>
      </c>
      <c r="AG63" s="193">
        <f t="shared" si="2"/>
        <v>0</v>
      </c>
      <c r="AH63" s="194">
        <f t="shared" si="3"/>
        <v>0</v>
      </c>
      <c r="AI63" s="195" t="s">
        <v>1340</v>
      </c>
      <c r="AJ63" s="196"/>
      <c r="AK63" s="162"/>
      <c r="AL63" s="162"/>
      <c r="AM63" s="162"/>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2"/>
      <c r="BR63" s="162"/>
      <c r="BS63" s="162"/>
      <c r="BT63" s="162"/>
      <c r="BU63" s="162"/>
      <c r="BV63" s="162"/>
      <c r="BW63" s="162"/>
      <c r="BX63" s="162"/>
      <c r="BY63" s="162"/>
      <c r="BZ63" s="162"/>
      <c r="CA63" s="162"/>
      <c r="CB63" s="162"/>
      <c r="CC63" s="162"/>
      <c r="CD63" s="162"/>
      <c r="CE63" s="162"/>
      <c r="CF63" s="162"/>
      <c r="CG63" s="162"/>
      <c r="CH63" s="162"/>
      <c r="CI63" s="162"/>
      <c r="CJ63" s="162"/>
      <c r="CK63" s="162"/>
      <c r="CL63" s="162"/>
      <c r="CM63" s="162"/>
      <c r="CN63" s="162"/>
      <c r="CO63" s="162"/>
      <c r="CP63" s="162"/>
      <c r="CQ63" s="162"/>
      <c r="CR63" s="162"/>
      <c r="CS63" s="162"/>
      <c r="CT63" s="162"/>
      <c r="CU63" s="162"/>
      <c r="CV63" s="162"/>
      <c r="CW63" s="162"/>
      <c r="CX63" s="162"/>
      <c r="CY63" s="162"/>
      <c r="CZ63" s="162"/>
      <c r="DA63" s="162"/>
      <c r="DB63" s="162"/>
      <c r="DC63" s="162"/>
      <c r="DD63" s="162"/>
      <c r="DE63" s="162"/>
      <c r="DF63" s="162"/>
      <c r="DG63" s="162"/>
      <c r="DH63" s="162"/>
      <c r="DI63" s="162"/>
      <c r="DJ63" s="162"/>
      <c r="DK63" s="162"/>
      <c r="DL63" s="162"/>
      <c r="DM63" s="162"/>
      <c r="DN63" s="162"/>
      <c r="DO63" s="162"/>
      <c r="DP63" s="162"/>
      <c r="DQ63" s="162"/>
      <c r="DR63" s="162"/>
      <c r="DS63" s="162"/>
      <c r="DT63" s="162"/>
      <c r="DU63" s="162"/>
      <c r="DV63" s="162"/>
      <c r="DW63" s="162"/>
      <c r="DX63" s="162"/>
      <c r="DY63" s="162"/>
      <c r="DZ63" s="162"/>
      <c r="EA63" s="162"/>
      <c r="EB63" s="162"/>
      <c r="EC63" s="162"/>
      <c r="ED63" s="162"/>
      <c r="EE63" s="162"/>
      <c r="EF63" s="162"/>
      <c r="EG63" s="162"/>
      <c r="EH63" s="162"/>
      <c r="EI63" s="162"/>
      <c r="EJ63" s="162"/>
      <c r="EK63" s="162"/>
      <c r="EL63" s="162"/>
      <c r="EM63" s="162"/>
      <c r="EN63" s="162"/>
      <c r="EO63" s="162"/>
      <c r="EP63" s="162"/>
      <c r="EQ63" s="162"/>
      <c r="ER63" s="162"/>
      <c r="ES63" s="162"/>
      <c r="ET63" s="162"/>
      <c r="EU63" s="162"/>
      <c r="EV63" s="162"/>
      <c r="EW63" s="162"/>
      <c r="EX63" s="162"/>
      <c r="EY63" s="162"/>
      <c r="EZ63" s="162"/>
      <c r="FA63" s="162"/>
      <c r="FB63" s="162"/>
      <c r="FC63" s="162"/>
      <c r="FD63" s="162"/>
      <c r="FE63" s="162"/>
      <c r="FF63" s="162"/>
      <c r="FG63" s="162"/>
      <c r="FH63" s="162"/>
      <c r="FI63" s="162"/>
      <c r="FJ63" s="162"/>
      <c r="FK63" s="162"/>
      <c r="FL63" s="162"/>
      <c r="FM63" s="162"/>
      <c r="FN63" s="162"/>
      <c r="FO63" s="162"/>
      <c r="FP63" s="162"/>
      <c r="FQ63" s="162"/>
      <c r="FR63" s="162"/>
      <c r="FS63" s="162"/>
      <c r="FT63" s="162"/>
      <c r="FU63" s="162"/>
      <c r="FV63" s="162"/>
      <c r="FW63" s="162"/>
      <c r="FX63" s="162"/>
      <c r="FY63" s="162"/>
      <c r="FZ63" s="162"/>
      <c r="GA63" s="162"/>
      <c r="GB63" s="162"/>
      <c r="GC63" s="162"/>
      <c r="GD63" s="162"/>
      <c r="GE63" s="162"/>
      <c r="GF63" s="162"/>
      <c r="GG63" s="162"/>
      <c r="GH63" s="162"/>
      <c r="GI63" s="162"/>
      <c r="GJ63" s="162"/>
      <c r="GK63" s="162"/>
      <c r="GL63" s="162"/>
      <c r="GM63" s="162"/>
      <c r="GN63" s="162"/>
      <c r="GO63" s="162"/>
      <c r="GP63" s="162"/>
      <c r="GQ63" s="162"/>
      <c r="GR63" s="162"/>
      <c r="GS63" s="162"/>
      <c r="GT63" s="162"/>
      <c r="GU63" s="162"/>
      <c r="GV63" s="162"/>
      <c r="GW63" s="162"/>
      <c r="GX63" s="162"/>
      <c r="GY63" s="162"/>
      <c r="GZ63" s="162"/>
      <c r="HA63" s="162"/>
      <c r="HB63" s="162"/>
      <c r="HC63" s="162"/>
      <c r="HD63" s="162"/>
      <c r="HE63" s="162"/>
      <c r="HF63" s="162"/>
      <c r="HG63" s="162"/>
      <c r="HH63" s="162"/>
      <c r="HI63" s="162"/>
      <c r="HJ63" s="162"/>
      <c r="HK63" s="162"/>
      <c r="HL63" s="162"/>
      <c r="HM63" s="162"/>
      <c r="HN63" s="162"/>
      <c r="HO63" s="162"/>
      <c r="HP63" s="162"/>
      <c r="HQ63" s="162"/>
      <c r="HR63" s="162"/>
      <c r="HS63" s="162"/>
      <c r="HT63" s="162"/>
      <c r="HU63" s="162"/>
      <c r="HV63" s="162"/>
      <c r="HW63" s="162"/>
      <c r="HX63" s="162"/>
      <c r="HY63" s="162"/>
      <c r="HZ63" s="162"/>
      <c r="IA63" s="162"/>
      <c r="IB63" s="162"/>
      <c r="IC63" s="162"/>
      <c r="ID63" s="162"/>
      <c r="IE63" s="162"/>
      <c r="IF63" s="162"/>
      <c r="IG63" s="162"/>
      <c r="IH63" s="162"/>
      <c r="II63" s="162"/>
      <c r="IJ63" s="162"/>
      <c r="IK63" s="162"/>
      <c r="IL63" s="162"/>
      <c r="IM63" s="162"/>
      <c r="IN63" s="162"/>
      <c r="IO63" s="162"/>
      <c r="IP63" s="162"/>
      <c r="IQ63" s="162"/>
      <c r="IR63" s="162"/>
      <c r="IS63" s="162"/>
      <c r="IT63" s="162"/>
      <c r="IU63" s="162"/>
      <c r="IV63" s="162"/>
    </row>
    <row r="64" spans="1:256">
      <c r="A64" s="794"/>
      <c r="B64" s="797"/>
      <c r="C64" s="789"/>
      <c r="D64" s="788" t="s">
        <v>1341</v>
      </c>
      <c r="E64" s="186" t="s">
        <v>1342</v>
      </c>
      <c r="F64" s="187" t="s">
        <v>1234</v>
      </c>
      <c r="G64" s="188"/>
      <c r="H64" s="189"/>
      <c r="I64" s="189"/>
      <c r="J64" s="189"/>
      <c r="K64" s="189"/>
      <c r="L64" s="189"/>
      <c r="M64" s="189" t="s">
        <v>1223</v>
      </c>
      <c r="N64" s="189"/>
      <c r="O64" s="189" t="s">
        <v>1251</v>
      </c>
      <c r="P64" s="189"/>
      <c r="Q64" s="189"/>
      <c r="R64" s="189"/>
      <c r="S64" s="189"/>
      <c r="T64" s="189"/>
      <c r="U64" s="189"/>
      <c r="V64" s="189"/>
      <c r="W64" s="189"/>
      <c r="X64" s="189"/>
      <c r="Y64" s="189"/>
      <c r="Z64" s="189"/>
      <c r="AA64" s="189"/>
      <c r="AB64" s="189"/>
      <c r="AC64" s="189"/>
      <c r="AD64" s="190"/>
      <c r="AE64" s="191">
        <f t="shared" si="0"/>
        <v>2</v>
      </c>
      <c r="AF64" s="192">
        <f t="shared" si="1"/>
        <v>0</v>
      </c>
      <c r="AG64" s="193">
        <f t="shared" si="2"/>
        <v>0</v>
      </c>
      <c r="AH64" s="194">
        <f t="shared" si="3"/>
        <v>0</v>
      </c>
      <c r="AI64" s="195" t="s">
        <v>1343</v>
      </c>
      <c r="AJ64" s="196"/>
      <c r="AK64" s="162"/>
      <c r="AL64" s="162"/>
      <c r="AM64" s="162"/>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2"/>
      <c r="BR64" s="162"/>
      <c r="BS64" s="162"/>
      <c r="BT64" s="162"/>
      <c r="BU64" s="162"/>
      <c r="BV64" s="162"/>
      <c r="BW64" s="162"/>
      <c r="BX64" s="162"/>
      <c r="BY64" s="162"/>
      <c r="BZ64" s="162"/>
      <c r="CA64" s="162"/>
      <c r="CB64" s="162"/>
      <c r="CC64" s="162"/>
      <c r="CD64" s="162"/>
      <c r="CE64" s="162"/>
      <c r="CF64" s="162"/>
      <c r="CG64" s="162"/>
      <c r="CH64" s="162"/>
      <c r="CI64" s="162"/>
      <c r="CJ64" s="162"/>
      <c r="CK64" s="162"/>
      <c r="CL64" s="162"/>
      <c r="CM64" s="162"/>
      <c r="CN64" s="162"/>
      <c r="CO64" s="162"/>
      <c r="CP64" s="162"/>
      <c r="CQ64" s="162"/>
      <c r="CR64" s="162"/>
      <c r="CS64" s="162"/>
      <c r="CT64" s="162"/>
      <c r="CU64" s="162"/>
      <c r="CV64" s="162"/>
      <c r="CW64" s="162"/>
      <c r="CX64" s="162"/>
      <c r="CY64" s="162"/>
      <c r="CZ64" s="162"/>
      <c r="DA64" s="162"/>
      <c r="DB64" s="162"/>
      <c r="DC64" s="162"/>
      <c r="DD64" s="162"/>
      <c r="DE64" s="162"/>
      <c r="DF64" s="162"/>
      <c r="DG64" s="162"/>
      <c r="DH64" s="162"/>
      <c r="DI64" s="162"/>
      <c r="DJ64" s="162"/>
      <c r="DK64" s="162"/>
      <c r="DL64" s="162"/>
      <c r="DM64" s="162"/>
      <c r="DN64" s="162"/>
      <c r="DO64" s="162"/>
      <c r="DP64" s="162"/>
      <c r="DQ64" s="162"/>
      <c r="DR64" s="162"/>
      <c r="DS64" s="162"/>
      <c r="DT64" s="162"/>
      <c r="DU64" s="162"/>
      <c r="DV64" s="162"/>
      <c r="DW64" s="162"/>
      <c r="DX64" s="162"/>
      <c r="DY64" s="162"/>
      <c r="DZ64" s="162"/>
      <c r="EA64" s="162"/>
      <c r="EB64" s="162"/>
      <c r="EC64" s="162"/>
      <c r="ED64" s="162"/>
      <c r="EE64" s="162"/>
      <c r="EF64" s="162"/>
      <c r="EG64" s="162"/>
      <c r="EH64" s="162"/>
      <c r="EI64" s="162"/>
      <c r="EJ64" s="162"/>
      <c r="EK64" s="162"/>
      <c r="EL64" s="162"/>
      <c r="EM64" s="162"/>
      <c r="EN64" s="162"/>
      <c r="EO64" s="162"/>
      <c r="EP64" s="162"/>
      <c r="EQ64" s="162"/>
      <c r="ER64" s="162"/>
      <c r="ES64" s="162"/>
      <c r="ET64" s="162"/>
      <c r="EU64" s="162"/>
      <c r="EV64" s="162"/>
      <c r="EW64" s="162"/>
      <c r="EX64" s="162"/>
      <c r="EY64" s="162"/>
      <c r="EZ64" s="162"/>
      <c r="FA64" s="162"/>
      <c r="FB64" s="162"/>
      <c r="FC64" s="162"/>
      <c r="FD64" s="162"/>
      <c r="FE64" s="162"/>
      <c r="FF64" s="162"/>
      <c r="FG64" s="162"/>
      <c r="FH64" s="162"/>
      <c r="FI64" s="162"/>
      <c r="FJ64" s="162"/>
      <c r="FK64" s="162"/>
      <c r="FL64" s="162"/>
      <c r="FM64" s="162"/>
      <c r="FN64" s="162"/>
      <c r="FO64" s="162"/>
      <c r="FP64" s="162"/>
      <c r="FQ64" s="162"/>
      <c r="FR64" s="162"/>
      <c r="FS64" s="162"/>
      <c r="FT64" s="162"/>
      <c r="FU64" s="162"/>
      <c r="FV64" s="162"/>
      <c r="FW64" s="162"/>
      <c r="FX64" s="162"/>
      <c r="FY64" s="162"/>
      <c r="FZ64" s="162"/>
      <c r="GA64" s="162"/>
      <c r="GB64" s="162"/>
      <c r="GC64" s="162"/>
      <c r="GD64" s="162"/>
      <c r="GE64" s="162"/>
      <c r="GF64" s="162"/>
      <c r="GG64" s="162"/>
      <c r="GH64" s="162"/>
      <c r="GI64" s="162"/>
      <c r="GJ64" s="162"/>
      <c r="GK64" s="162"/>
      <c r="GL64" s="162"/>
      <c r="GM64" s="162"/>
      <c r="GN64" s="162"/>
      <c r="GO64" s="162"/>
      <c r="GP64" s="162"/>
      <c r="GQ64" s="162"/>
      <c r="GR64" s="162"/>
      <c r="GS64" s="162"/>
      <c r="GT64" s="162"/>
      <c r="GU64" s="162"/>
      <c r="GV64" s="162"/>
      <c r="GW64" s="162"/>
      <c r="GX64" s="162"/>
      <c r="GY64" s="162"/>
      <c r="GZ64" s="162"/>
      <c r="HA64" s="162"/>
      <c r="HB64" s="162"/>
      <c r="HC64" s="162"/>
      <c r="HD64" s="162"/>
      <c r="HE64" s="162"/>
      <c r="HF64" s="162"/>
      <c r="HG64" s="162"/>
      <c r="HH64" s="162"/>
      <c r="HI64" s="162"/>
      <c r="HJ64" s="162"/>
      <c r="HK64" s="162"/>
      <c r="HL64" s="162"/>
      <c r="HM64" s="162"/>
      <c r="HN64" s="162"/>
      <c r="HO64" s="162"/>
      <c r="HP64" s="162"/>
      <c r="HQ64" s="162"/>
      <c r="HR64" s="162"/>
      <c r="HS64" s="162"/>
      <c r="HT64" s="162"/>
      <c r="HU64" s="162"/>
      <c r="HV64" s="162"/>
      <c r="HW64" s="162"/>
      <c r="HX64" s="162"/>
      <c r="HY64" s="162"/>
      <c r="HZ64" s="162"/>
      <c r="IA64" s="162"/>
      <c r="IB64" s="162"/>
      <c r="IC64" s="162"/>
      <c r="ID64" s="162"/>
      <c r="IE64" s="162"/>
      <c r="IF64" s="162"/>
      <c r="IG64" s="162"/>
      <c r="IH64" s="162"/>
      <c r="II64" s="162"/>
      <c r="IJ64" s="162"/>
      <c r="IK64" s="162"/>
      <c r="IL64" s="162"/>
      <c r="IM64" s="162"/>
      <c r="IN64" s="162"/>
      <c r="IO64" s="162"/>
      <c r="IP64" s="162"/>
      <c r="IQ64" s="162"/>
      <c r="IR64" s="162"/>
      <c r="IS64" s="162"/>
      <c r="IT64" s="162"/>
      <c r="IU64" s="162"/>
      <c r="IV64" s="162"/>
    </row>
    <row r="65" spans="1:256">
      <c r="A65" s="794"/>
      <c r="B65" s="797"/>
      <c r="C65" s="789"/>
      <c r="D65" s="788"/>
      <c r="E65" s="186" t="s">
        <v>1344</v>
      </c>
      <c r="F65" s="187" t="s">
        <v>1234</v>
      </c>
      <c r="G65" s="188" t="s">
        <v>1223</v>
      </c>
      <c r="H65" s="189"/>
      <c r="I65" s="189" t="s">
        <v>1223</v>
      </c>
      <c r="J65" s="189"/>
      <c r="K65" s="189" t="s">
        <v>1223</v>
      </c>
      <c r="L65" s="189"/>
      <c r="M65" s="189" t="s">
        <v>1251</v>
      </c>
      <c r="N65" s="189"/>
      <c r="O65" s="189" t="s">
        <v>1223</v>
      </c>
      <c r="P65" s="189"/>
      <c r="Q65" s="189" t="s">
        <v>1251</v>
      </c>
      <c r="R65" s="189"/>
      <c r="S65" s="189" t="s">
        <v>1251</v>
      </c>
      <c r="T65" s="189"/>
      <c r="U65" s="189" t="s">
        <v>1251</v>
      </c>
      <c r="V65" s="189"/>
      <c r="W65" s="189" t="s">
        <v>1251</v>
      </c>
      <c r="X65" s="189"/>
      <c r="Y65" s="189" t="s">
        <v>1251</v>
      </c>
      <c r="Z65" s="189"/>
      <c r="AA65" s="189" t="s">
        <v>1251</v>
      </c>
      <c r="AB65" s="189"/>
      <c r="AC65" s="189" t="s">
        <v>1251</v>
      </c>
      <c r="AD65" s="190"/>
      <c r="AE65" s="191">
        <f t="shared" si="0"/>
        <v>12</v>
      </c>
      <c r="AF65" s="192">
        <f t="shared" si="1"/>
        <v>0</v>
      </c>
      <c r="AG65" s="193">
        <f t="shared" si="2"/>
        <v>0</v>
      </c>
      <c r="AH65" s="194">
        <f t="shared" si="3"/>
        <v>0</v>
      </c>
      <c r="AI65" s="195" t="s">
        <v>1345</v>
      </c>
      <c r="AJ65" s="196"/>
      <c r="AK65" s="162"/>
      <c r="AL65" s="162"/>
      <c r="AM65" s="162"/>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2"/>
      <c r="BR65" s="162"/>
      <c r="BS65" s="162"/>
      <c r="BT65" s="162"/>
      <c r="BU65" s="162"/>
      <c r="BV65" s="162"/>
      <c r="BW65" s="162"/>
      <c r="BX65" s="162"/>
      <c r="BY65" s="162"/>
      <c r="BZ65" s="162"/>
      <c r="CA65" s="162"/>
      <c r="CB65" s="162"/>
      <c r="CC65" s="162"/>
      <c r="CD65" s="162"/>
      <c r="CE65" s="162"/>
      <c r="CF65" s="162"/>
      <c r="CG65" s="162"/>
      <c r="CH65" s="162"/>
      <c r="CI65" s="162"/>
      <c r="CJ65" s="162"/>
      <c r="CK65" s="162"/>
      <c r="CL65" s="162"/>
      <c r="CM65" s="162"/>
      <c r="CN65" s="162"/>
      <c r="CO65" s="162"/>
      <c r="CP65" s="162"/>
      <c r="CQ65" s="162"/>
      <c r="CR65" s="162"/>
      <c r="CS65" s="162"/>
      <c r="CT65" s="162"/>
      <c r="CU65" s="162"/>
      <c r="CV65" s="162"/>
      <c r="CW65" s="162"/>
      <c r="CX65" s="162"/>
      <c r="CY65" s="162"/>
      <c r="CZ65" s="162"/>
      <c r="DA65" s="162"/>
      <c r="DB65" s="162"/>
      <c r="DC65" s="162"/>
      <c r="DD65" s="162"/>
      <c r="DE65" s="162"/>
      <c r="DF65" s="162"/>
      <c r="DG65" s="162"/>
      <c r="DH65" s="162"/>
      <c r="DI65" s="162"/>
      <c r="DJ65" s="162"/>
      <c r="DK65" s="162"/>
      <c r="DL65" s="162"/>
      <c r="DM65" s="162"/>
      <c r="DN65" s="162"/>
      <c r="DO65" s="162"/>
      <c r="DP65" s="162"/>
      <c r="DQ65" s="162"/>
      <c r="DR65" s="162"/>
      <c r="DS65" s="162"/>
      <c r="DT65" s="162"/>
      <c r="DU65" s="162"/>
      <c r="DV65" s="162"/>
      <c r="DW65" s="162"/>
      <c r="DX65" s="162"/>
      <c r="DY65" s="162"/>
      <c r="DZ65" s="162"/>
      <c r="EA65" s="162"/>
      <c r="EB65" s="162"/>
      <c r="EC65" s="162"/>
      <c r="ED65" s="162"/>
      <c r="EE65" s="162"/>
      <c r="EF65" s="162"/>
      <c r="EG65" s="162"/>
      <c r="EH65" s="162"/>
      <c r="EI65" s="162"/>
      <c r="EJ65" s="162"/>
      <c r="EK65" s="162"/>
      <c r="EL65" s="162"/>
      <c r="EM65" s="162"/>
      <c r="EN65" s="162"/>
      <c r="EO65" s="162"/>
      <c r="EP65" s="162"/>
      <c r="EQ65" s="162"/>
      <c r="ER65" s="162"/>
      <c r="ES65" s="162"/>
      <c r="ET65" s="162"/>
      <c r="EU65" s="162"/>
      <c r="EV65" s="162"/>
      <c r="EW65" s="162"/>
      <c r="EX65" s="162"/>
      <c r="EY65" s="162"/>
      <c r="EZ65" s="162"/>
      <c r="FA65" s="162"/>
      <c r="FB65" s="162"/>
      <c r="FC65" s="162"/>
      <c r="FD65" s="162"/>
      <c r="FE65" s="162"/>
      <c r="FF65" s="162"/>
      <c r="FG65" s="162"/>
      <c r="FH65" s="162"/>
      <c r="FI65" s="162"/>
      <c r="FJ65" s="162"/>
      <c r="FK65" s="162"/>
      <c r="FL65" s="162"/>
      <c r="FM65" s="162"/>
      <c r="FN65" s="162"/>
      <c r="FO65" s="162"/>
      <c r="FP65" s="162"/>
      <c r="FQ65" s="162"/>
      <c r="FR65" s="162"/>
      <c r="FS65" s="162"/>
      <c r="FT65" s="162"/>
      <c r="FU65" s="162"/>
      <c r="FV65" s="162"/>
      <c r="FW65" s="162"/>
      <c r="FX65" s="162"/>
      <c r="FY65" s="162"/>
      <c r="FZ65" s="162"/>
      <c r="GA65" s="162"/>
      <c r="GB65" s="162"/>
      <c r="GC65" s="162"/>
      <c r="GD65" s="162"/>
      <c r="GE65" s="162"/>
      <c r="GF65" s="162"/>
      <c r="GG65" s="162"/>
      <c r="GH65" s="162"/>
      <c r="GI65" s="162"/>
      <c r="GJ65" s="162"/>
      <c r="GK65" s="162"/>
      <c r="GL65" s="162"/>
      <c r="GM65" s="162"/>
      <c r="GN65" s="162"/>
      <c r="GO65" s="162"/>
      <c r="GP65" s="162"/>
      <c r="GQ65" s="162"/>
      <c r="GR65" s="162"/>
      <c r="GS65" s="162"/>
      <c r="GT65" s="162"/>
      <c r="GU65" s="162"/>
      <c r="GV65" s="162"/>
      <c r="GW65" s="162"/>
      <c r="GX65" s="162"/>
      <c r="GY65" s="162"/>
      <c r="GZ65" s="162"/>
      <c r="HA65" s="162"/>
      <c r="HB65" s="162"/>
      <c r="HC65" s="162"/>
      <c r="HD65" s="162"/>
      <c r="HE65" s="162"/>
      <c r="HF65" s="162"/>
      <c r="HG65" s="162"/>
      <c r="HH65" s="162"/>
      <c r="HI65" s="162"/>
      <c r="HJ65" s="162"/>
      <c r="HK65" s="162"/>
      <c r="HL65" s="162"/>
      <c r="HM65" s="162"/>
      <c r="HN65" s="162"/>
      <c r="HO65" s="162"/>
      <c r="HP65" s="162"/>
      <c r="HQ65" s="162"/>
      <c r="HR65" s="162"/>
      <c r="HS65" s="162"/>
      <c r="HT65" s="162"/>
      <c r="HU65" s="162"/>
      <c r="HV65" s="162"/>
      <c r="HW65" s="162"/>
      <c r="HX65" s="162"/>
      <c r="HY65" s="162"/>
      <c r="HZ65" s="162"/>
      <c r="IA65" s="162"/>
      <c r="IB65" s="162"/>
      <c r="IC65" s="162"/>
      <c r="ID65" s="162"/>
      <c r="IE65" s="162"/>
      <c r="IF65" s="162"/>
      <c r="IG65" s="162"/>
      <c r="IH65" s="162"/>
      <c r="II65" s="162"/>
      <c r="IJ65" s="162"/>
      <c r="IK65" s="162"/>
      <c r="IL65" s="162"/>
      <c r="IM65" s="162"/>
      <c r="IN65" s="162"/>
      <c r="IO65" s="162"/>
      <c r="IP65" s="162"/>
      <c r="IQ65" s="162"/>
      <c r="IR65" s="162"/>
      <c r="IS65" s="162"/>
      <c r="IT65" s="162"/>
      <c r="IU65" s="162"/>
      <c r="IV65" s="162"/>
    </row>
    <row r="66" spans="1:256" ht="49.5">
      <c r="A66" s="794"/>
      <c r="B66" s="797"/>
      <c r="C66" s="789" t="s">
        <v>1346</v>
      </c>
      <c r="D66" s="787" t="s">
        <v>1347</v>
      </c>
      <c r="E66" s="186" t="s">
        <v>1348</v>
      </c>
      <c r="F66" s="187" t="s">
        <v>1234</v>
      </c>
      <c r="G66" s="188" t="s">
        <v>1223</v>
      </c>
      <c r="H66" s="189" t="s">
        <v>1224</v>
      </c>
      <c r="I66" s="189"/>
      <c r="J66" s="189"/>
      <c r="K66" s="189"/>
      <c r="L66" s="189"/>
      <c r="M66" s="189"/>
      <c r="N66" s="189"/>
      <c r="O66" s="189"/>
      <c r="P66" s="189"/>
      <c r="Q66" s="189" t="s">
        <v>1223</v>
      </c>
      <c r="R66" s="189"/>
      <c r="S66" s="189"/>
      <c r="T66" s="189"/>
      <c r="U66" s="189"/>
      <c r="V66" s="189"/>
      <c r="W66" s="189"/>
      <c r="X66" s="189"/>
      <c r="Y66" s="189"/>
      <c r="Z66" s="189"/>
      <c r="AA66" s="189"/>
      <c r="AB66" s="189"/>
      <c r="AC66" s="189"/>
      <c r="AD66" s="190"/>
      <c r="AE66" s="191">
        <f t="shared" si="0"/>
        <v>2</v>
      </c>
      <c r="AF66" s="192">
        <f t="shared" si="1"/>
        <v>1</v>
      </c>
      <c r="AG66" s="193">
        <f t="shared" si="2"/>
        <v>0</v>
      </c>
      <c r="AH66" s="194">
        <f t="shared" si="3"/>
        <v>0.5</v>
      </c>
      <c r="AI66" s="195" t="s">
        <v>1349</v>
      </c>
      <c r="AJ66" s="196"/>
      <c r="AK66" s="162"/>
      <c r="AL66" s="162"/>
      <c r="AM66" s="162"/>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2"/>
      <c r="BR66" s="162"/>
      <c r="BS66" s="162"/>
      <c r="BT66" s="162"/>
      <c r="BU66" s="162"/>
      <c r="BV66" s="162"/>
      <c r="BW66" s="162"/>
      <c r="BX66" s="162"/>
      <c r="BY66" s="162"/>
      <c r="BZ66" s="162"/>
      <c r="CA66" s="162"/>
      <c r="CB66" s="162"/>
      <c r="CC66" s="162"/>
      <c r="CD66" s="162"/>
      <c r="CE66" s="162"/>
      <c r="CF66" s="162"/>
      <c r="CG66" s="162"/>
      <c r="CH66" s="162"/>
      <c r="CI66" s="162"/>
      <c r="CJ66" s="162"/>
      <c r="CK66" s="162"/>
      <c r="CL66" s="162"/>
      <c r="CM66" s="162"/>
      <c r="CN66" s="162"/>
      <c r="CO66" s="162"/>
      <c r="CP66" s="162"/>
      <c r="CQ66" s="162"/>
      <c r="CR66" s="162"/>
      <c r="CS66" s="162"/>
      <c r="CT66" s="162"/>
      <c r="CU66" s="162"/>
      <c r="CV66" s="162"/>
      <c r="CW66" s="162"/>
      <c r="CX66" s="162"/>
      <c r="CY66" s="162"/>
      <c r="CZ66" s="162"/>
      <c r="DA66" s="162"/>
      <c r="DB66" s="162"/>
      <c r="DC66" s="162"/>
      <c r="DD66" s="162"/>
      <c r="DE66" s="162"/>
      <c r="DF66" s="162"/>
      <c r="DG66" s="162"/>
      <c r="DH66" s="162"/>
      <c r="DI66" s="162"/>
      <c r="DJ66" s="162"/>
      <c r="DK66" s="162"/>
      <c r="DL66" s="162"/>
      <c r="DM66" s="162"/>
      <c r="DN66" s="162"/>
      <c r="DO66" s="162"/>
      <c r="DP66" s="162"/>
      <c r="DQ66" s="162"/>
      <c r="DR66" s="162"/>
      <c r="DS66" s="162"/>
      <c r="DT66" s="162"/>
      <c r="DU66" s="162"/>
      <c r="DV66" s="162"/>
      <c r="DW66" s="162"/>
      <c r="DX66" s="162"/>
      <c r="DY66" s="162"/>
      <c r="DZ66" s="162"/>
      <c r="EA66" s="162"/>
      <c r="EB66" s="162"/>
      <c r="EC66" s="162"/>
      <c r="ED66" s="162"/>
      <c r="EE66" s="162"/>
      <c r="EF66" s="162"/>
      <c r="EG66" s="162"/>
      <c r="EH66" s="162"/>
      <c r="EI66" s="162"/>
      <c r="EJ66" s="162"/>
      <c r="EK66" s="162"/>
      <c r="EL66" s="162"/>
      <c r="EM66" s="162"/>
      <c r="EN66" s="162"/>
      <c r="EO66" s="162"/>
      <c r="EP66" s="162"/>
      <c r="EQ66" s="162"/>
      <c r="ER66" s="162"/>
      <c r="ES66" s="162"/>
      <c r="ET66" s="162"/>
      <c r="EU66" s="162"/>
      <c r="EV66" s="162"/>
      <c r="EW66" s="162"/>
      <c r="EX66" s="162"/>
      <c r="EY66" s="162"/>
      <c r="EZ66" s="162"/>
      <c r="FA66" s="162"/>
      <c r="FB66" s="162"/>
      <c r="FC66" s="162"/>
      <c r="FD66" s="162"/>
      <c r="FE66" s="162"/>
      <c r="FF66" s="162"/>
      <c r="FG66" s="162"/>
      <c r="FH66" s="162"/>
      <c r="FI66" s="162"/>
      <c r="FJ66" s="162"/>
      <c r="FK66" s="162"/>
      <c r="FL66" s="162"/>
      <c r="FM66" s="162"/>
      <c r="FN66" s="162"/>
      <c r="FO66" s="162"/>
      <c r="FP66" s="162"/>
      <c r="FQ66" s="162"/>
      <c r="FR66" s="162"/>
      <c r="FS66" s="162"/>
      <c r="FT66" s="162"/>
      <c r="FU66" s="162"/>
      <c r="FV66" s="162"/>
      <c r="FW66" s="162"/>
      <c r="FX66" s="162"/>
      <c r="FY66" s="162"/>
      <c r="FZ66" s="162"/>
      <c r="GA66" s="162"/>
      <c r="GB66" s="162"/>
      <c r="GC66" s="162"/>
      <c r="GD66" s="162"/>
      <c r="GE66" s="162"/>
      <c r="GF66" s="162"/>
      <c r="GG66" s="162"/>
      <c r="GH66" s="162"/>
      <c r="GI66" s="162"/>
      <c r="GJ66" s="162"/>
      <c r="GK66" s="162"/>
      <c r="GL66" s="162"/>
      <c r="GM66" s="162"/>
      <c r="GN66" s="162"/>
      <c r="GO66" s="162"/>
      <c r="GP66" s="162"/>
      <c r="GQ66" s="162"/>
      <c r="GR66" s="162"/>
      <c r="GS66" s="162"/>
      <c r="GT66" s="162"/>
      <c r="GU66" s="162"/>
      <c r="GV66" s="162"/>
      <c r="GW66" s="162"/>
      <c r="GX66" s="162"/>
      <c r="GY66" s="162"/>
      <c r="GZ66" s="162"/>
      <c r="HA66" s="162"/>
      <c r="HB66" s="162"/>
      <c r="HC66" s="162"/>
      <c r="HD66" s="162"/>
      <c r="HE66" s="162"/>
      <c r="HF66" s="162"/>
      <c r="HG66" s="162"/>
      <c r="HH66" s="162"/>
      <c r="HI66" s="162"/>
      <c r="HJ66" s="162"/>
      <c r="HK66" s="162"/>
      <c r="HL66" s="162"/>
      <c r="HM66" s="162"/>
      <c r="HN66" s="162"/>
      <c r="HO66" s="162"/>
      <c r="HP66" s="162"/>
      <c r="HQ66" s="162"/>
      <c r="HR66" s="162"/>
      <c r="HS66" s="162"/>
      <c r="HT66" s="162"/>
      <c r="HU66" s="162"/>
      <c r="HV66" s="162"/>
      <c r="HW66" s="162"/>
      <c r="HX66" s="162"/>
      <c r="HY66" s="162"/>
      <c r="HZ66" s="162"/>
      <c r="IA66" s="162"/>
      <c r="IB66" s="162"/>
      <c r="IC66" s="162"/>
      <c r="ID66" s="162"/>
      <c r="IE66" s="162"/>
      <c r="IF66" s="162"/>
      <c r="IG66" s="162"/>
      <c r="IH66" s="162"/>
      <c r="II66" s="162"/>
      <c r="IJ66" s="162"/>
      <c r="IK66" s="162"/>
      <c r="IL66" s="162"/>
      <c r="IM66" s="162"/>
      <c r="IN66" s="162"/>
      <c r="IO66" s="162"/>
      <c r="IP66" s="162"/>
      <c r="IQ66" s="162"/>
      <c r="IR66" s="162"/>
      <c r="IS66" s="162"/>
      <c r="IT66" s="162"/>
      <c r="IU66" s="162"/>
      <c r="IV66" s="162"/>
    </row>
    <row r="67" spans="1:256" ht="49.5">
      <c r="A67" s="794"/>
      <c r="B67" s="797"/>
      <c r="C67" s="789"/>
      <c r="D67" s="787"/>
      <c r="E67" s="186" t="s">
        <v>1350</v>
      </c>
      <c r="F67" s="187" t="s">
        <v>1351</v>
      </c>
      <c r="G67" s="188"/>
      <c r="H67" s="189"/>
      <c r="I67" s="189" t="s">
        <v>1223</v>
      </c>
      <c r="J67" s="189"/>
      <c r="K67" s="189" t="s">
        <v>1223</v>
      </c>
      <c r="L67" s="189"/>
      <c r="M67" s="189" t="s">
        <v>1223</v>
      </c>
      <c r="N67" s="189"/>
      <c r="O67" s="189"/>
      <c r="P67" s="189"/>
      <c r="Q67" s="189"/>
      <c r="R67" s="189"/>
      <c r="S67" s="189"/>
      <c r="T67" s="189"/>
      <c r="U67" s="189"/>
      <c r="V67" s="189"/>
      <c r="W67" s="189"/>
      <c r="X67" s="189"/>
      <c r="Y67" s="189"/>
      <c r="Z67" s="189"/>
      <c r="AA67" s="189"/>
      <c r="AB67" s="189"/>
      <c r="AC67" s="189"/>
      <c r="AD67" s="190"/>
      <c r="AE67" s="191">
        <f t="shared" si="0"/>
        <v>3</v>
      </c>
      <c r="AF67" s="192">
        <f t="shared" si="1"/>
        <v>0</v>
      </c>
      <c r="AG67" s="193">
        <f t="shared" si="2"/>
        <v>0</v>
      </c>
      <c r="AH67" s="194">
        <f t="shared" si="3"/>
        <v>0</v>
      </c>
      <c r="AI67" s="195" t="s">
        <v>1352</v>
      </c>
      <c r="AJ67" s="196"/>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62"/>
      <c r="BI67" s="162"/>
      <c r="BJ67" s="162"/>
      <c r="BK67" s="162"/>
      <c r="BL67" s="162"/>
      <c r="BM67" s="162"/>
      <c r="BN67" s="162"/>
      <c r="BO67" s="162"/>
      <c r="BP67" s="162"/>
      <c r="BQ67" s="162"/>
      <c r="BR67" s="162"/>
      <c r="BS67" s="162"/>
      <c r="BT67" s="162"/>
      <c r="BU67" s="162"/>
      <c r="BV67" s="162"/>
      <c r="BW67" s="162"/>
      <c r="BX67" s="162"/>
      <c r="BY67" s="162"/>
      <c r="BZ67" s="162"/>
      <c r="CA67" s="162"/>
      <c r="CB67" s="162"/>
      <c r="CC67" s="162"/>
      <c r="CD67" s="162"/>
      <c r="CE67" s="162"/>
      <c r="CF67" s="162"/>
      <c r="CG67" s="162"/>
      <c r="CH67" s="162"/>
      <c r="CI67" s="162"/>
      <c r="CJ67" s="162"/>
      <c r="CK67" s="162"/>
      <c r="CL67" s="162"/>
      <c r="CM67" s="162"/>
      <c r="CN67" s="162"/>
      <c r="CO67" s="162"/>
      <c r="CP67" s="162"/>
      <c r="CQ67" s="162"/>
      <c r="CR67" s="162"/>
      <c r="CS67" s="162"/>
      <c r="CT67" s="162"/>
      <c r="CU67" s="162"/>
      <c r="CV67" s="162"/>
      <c r="CW67" s="162"/>
      <c r="CX67" s="162"/>
      <c r="CY67" s="162"/>
      <c r="CZ67" s="162"/>
      <c r="DA67" s="162"/>
      <c r="DB67" s="162"/>
      <c r="DC67" s="162"/>
      <c r="DD67" s="162"/>
      <c r="DE67" s="162"/>
      <c r="DF67" s="162"/>
      <c r="DG67" s="162"/>
      <c r="DH67" s="162"/>
      <c r="DI67" s="162"/>
      <c r="DJ67" s="162"/>
      <c r="DK67" s="162"/>
      <c r="DL67" s="162"/>
      <c r="DM67" s="162"/>
      <c r="DN67" s="162"/>
      <c r="DO67" s="162"/>
      <c r="DP67" s="162"/>
      <c r="DQ67" s="162"/>
      <c r="DR67" s="162"/>
      <c r="DS67" s="162"/>
      <c r="DT67" s="162"/>
      <c r="DU67" s="162"/>
      <c r="DV67" s="162"/>
      <c r="DW67" s="162"/>
      <c r="DX67" s="162"/>
      <c r="DY67" s="162"/>
      <c r="DZ67" s="162"/>
      <c r="EA67" s="162"/>
      <c r="EB67" s="162"/>
      <c r="EC67" s="162"/>
      <c r="ED67" s="162"/>
      <c r="EE67" s="162"/>
      <c r="EF67" s="162"/>
      <c r="EG67" s="162"/>
      <c r="EH67" s="162"/>
      <c r="EI67" s="162"/>
      <c r="EJ67" s="162"/>
      <c r="EK67" s="162"/>
      <c r="EL67" s="162"/>
      <c r="EM67" s="162"/>
      <c r="EN67" s="162"/>
      <c r="EO67" s="162"/>
      <c r="EP67" s="162"/>
      <c r="EQ67" s="162"/>
      <c r="ER67" s="162"/>
      <c r="ES67" s="162"/>
      <c r="ET67" s="162"/>
      <c r="EU67" s="162"/>
      <c r="EV67" s="162"/>
      <c r="EW67" s="162"/>
      <c r="EX67" s="162"/>
      <c r="EY67" s="162"/>
      <c r="EZ67" s="162"/>
      <c r="FA67" s="162"/>
      <c r="FB67" s="162"/>
      <c r="FC67" s="162"/>
      <c r="FD67" s="162"/>
      <c r="FE67" s="162"/>
      <c r="FF67" s="162"/>
      <c r="FG67" s="162"/>
      <c r="FH67" s="162"/>
      <c r="FI67" s="162"/>
      <c r="FJ67" s="162"/>
      <c r="FK67" s="162"/>
      <c r="FL67" s="162"/>
      <c r="FM67" s="162"/>
      <c r="FN67" s="162"/>
      <c r="FO67" s="162"/>
      <c r="FP67" s="162"/>
      <c r="FQ67" s="162"/>
      <c r="FR67" s="162"/>
      <c r="FS67" s="162"/>
      <c r="FT67" s="162"/>
      <c r="FU67" s="162"/>
      <c r="FV67" s="162"/>
      <c r="FW67" s="162"/>
      <c r="FX67" s="162"/>
      <c r="FY67" s="162"/>
      <c r="FZ67" s="162"/>
      <c r="GA67" s="162"/>
      <c r="GB67" s="162"/>
      <c r="GC67" s="162"/>
      <c r="GD67" s="162"/>
      <c r="GE67" s="162"/>
      <c r="GF67" s="162"/>
      <c r="GG67" s="162"/>
      <c r="GH67" s="162"/>
      <c r="GI67" s="162"/>
      <c r="GJ67" s="162"/>
      <c r="GK67" s="162"/>
      <c r="GL67" s="162"/>
      <c r="GM67" s="162"/>
      <c r="GN67" s="162"/>
      <c r="GO67" s="162"/>
      <c r="GP67" s="162"/>
      <c r="GQ67" s="162"/>
      <c r="GR67" s="162"/>
      <c r="GS67" s="162"/>
      <c r="GT67" s="162"/>
      <c r="GU67" s="162"/>
      <c r="GV67" s="162"/>
      <c r="GW67" s="162"/>
      <c r="GX67" s="162"/>
      <c r="GY67" s="162"/>
      <c r="GZ67" s="162"/>
      <c r="HA67" s="162"/>
      <c r="HB67" s="162"/>
      <c r="HC67" s="162"/>
      <c r="HD67" s="162"/>
      <c r="HE67" s="162"/>
      <c r="HF67" s="162"/>
      <c r="HG67" s="162"/>
      <c r="HH67" s="162"/>
      <c r="HI67" s="162"/>
      <c r="HJ67" s="162"/>
      <c r="HK67" s="162"/>
      <c r="HL67" s="162"/>
      <c r="HM67" s="162"/>
      <c r="HN67" s="162"/>
      <c r="HO67" s="162"/>
      <c r="HP67" s="162"/>
      <c r="HQ67" s="162"/>
      <c r="HR67" s="162"/>
      <c r="HS67" s="162"/>
      <c r="HT67" s="162"/>
      <c r="HU67" s="162"/>
      <c r="HV67" s="162"/>
      <c r="HW67" s="162"/>
      <c r="HX67" s="162"/>
      <c r="HY67" s="162"/>
      <c r="HZ67" s="162"/>
      <c r="IA67" s="162"/>
      <c r="IB67" s="162"/>
      <c r="IC67" s="162"/>
      <c r="ID67" s="162"/>
      <c r="IE67" s="162"/>
      <c r="IF67" s="162"/>
      <c r="IG67" s="162"/>
      <c r="IH67" s="162"/>
      <c r="II67" s="162"/>
      <c r="IJ67" s="162"/>
      <c r="IK67" s="162"/>
      <c r="IL67" s="162"/>
      <c r="IM67" s="162"/>
      <c r="IN67" s="162"/>
      <c r="IO67" s="162"/>
      <c r="IP67" s="162"/>
      <c r="IQ67" s="162"/>
      <c r="IR67" s="162"/>
      <c r="IS67" s="162"/>
      <c r="IT67" s="162"/>
      <c r="IU67" s="162"/>
      <c r="IV67" s="162"/>
    </row>
    <row r="68" spans="1:256" ht="66">
      <c r="A68" s="794"/>
      <c r="B68" s="797"/>
      <c r="C68" s="789"/>
      <c r="D68" s="787"/>
      <c r="E68" s="186" t="s">
        <v>1353</v>
      </c>
      <c r="F68" s="187" t="s">
        <v>1351</v>
      </c>
      <c r="G68" s="188"/>
      <c r="H68" s="189"/>
      <c r="I68" s="189" t="s">
        <v>1223</v>
      </c>
      <c r="J68" s="189"/>
      <c r="K68" s="189"/>
      <c r="L68" s="189"/>
      <c r="M68" s="189"/>
      <c r="N68" s="189"/>
      <c r="O68" s="189"/>
      <c r="P68" s="189"/>
      <c r="Q68" s="189"/>
      <c r="R68" s="189"/>
      <c r="S68" s="189"/>
      <c r="T68" s="189"/>
      <c r="U68" s="189"/>
      <c r="V68" s="189"/>
      <c r="W68" s="189"/>
      <c r="X68" s="189"/>
      <c r="Y68" s="189"/>
      <c r="Z68" s="189"/>
      <c r="AA68" s="189"/>
      <c r="AB68" s="189"/>
      <c r="AC68" s="189"/>
      <c r="AD68" s="190"/>
      <c r="AE68" s="191">
        <f t="shared" si="0"/>
        <v>1</v>
      </c>
      <c r="AF68" s="192">
        <f t="shared" si="1"/>
        <v>0</v>
      </c>
      <c r="AG68" s="193">
        <f t="shared" si="2"/>
        <v>0</v>
      </c>
      <c r="AH68" s="194">
        <f t="shared" si="3"/>
        <v>0</v>
      </c>
      <c r="AI68" s="195" t="s">
        <v>1354</v>
      </c>
      <c r="AJ68" s="196"/>
      <c r="AK68" s="162"/>
      <c r="AL68" s="162"/>
      <c r="AM68" s="162"/>
      <c r="AN68" s="162"/>
      <c r="AO68" s="162"/>
      <c r="AP68" s="162"/>
      <c r="AQ68" s="162"/>
      <c r="AR68" s="162"/>
      <c r="AS68" s="162"/>
      <c r="AT68" s="162"/>
      <c r="AU68" s="162"/>
      <c r="AV68" s="162"/>
      <c r="AW68" s="162"/>
      <c r="AX68" s="162"/>
      <c r="AY68" s="162"/>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c r="CO68" s="162"/>
      <c r="CP68" s="162"/>
      <c r="CQ68" s="162"/>
      <c r="CR68" s="162"/>
      <c r="CS68" s="162"/>
      <c r="CT68" s="162"/>
      <c r="CU68" s="162"/>
      <c r="CV68" s="162"/>
      <c r="CW68" s="162"/>
      <c r="CX68" s="162"/>
      <c r="CY68" s="162"/>
      <c r="CZ68" s="162"/>
      <c r="DA68" s="162"/>
      <c r="DB68" s="162"/>
      <c r="DC68" s="162"/>
      <c r="DD68" s="162"/>
      <c r="DE68" s="162"/>
      <c r="DF68" s="162"/>
      <c r="DG68" s="162"/>
      <c r="DH68" s="162"/>
      <c r="DI68" s="162"/>
      <c r="DJ68" s="162"/>
      <c r="DK68" s="162"/>
      <c r="DL68" s="162"/>
      <c r="DM68" s="162"/>
      <c r="DN68" s="162"/>
      <c r="DO68" s="162"/>
      <c r="DP68" s="162"/>
      <c r="DQ68" s="162"/>
      <c r="DR68" s="162"/>
      <c r="DS68" s="162"/>
      <c r="DT68" s="162"/>
      <c r="DU68" s="162"/>
      <c r="DV68" s="162"/>
      <c r="DW68" s="162"/>
      <c r="DX68" s="162"/>
      <c r="DY68" s="162"/>
      <c r="DZ68" s="162"/>
      <c r="EA68" s="162"/>
      <c r="EB68" s="162"/>
      <c r="EC68" s="162"/>
      <c r="ED68" s="162"/>
      <c r="EE68" s="162"/>
      <c r="EF68" s="162"/>
      <c r="EG68" s="162"/>
      <c r="EH68" s="162"/>
      <c r="EI68" s="162"/>
      <c r="EJ68" s="162"/>
      <c r="EK68" s="162"/>
      <c r="EL68" s="162"/>
      <c r="EM68" s="162"/>
      <c r="EN68" s="162"/>
      <c r="EO68" s="162"/>
      <c r="EP68" s="162"/>
      <c r="EQ68" s="162"/>
      <c r="ER68" s="162"/>
      <c r="ES68" s="162"/>
      <c r="ET68" s="162"/>
      <c r="EU68" s="162"/>
      <c r="EV68" s="162"/>
      <c r="EW68" s="162"/>
      <c r="EX68" s="162"/>
      <c r="EY68" s="162"/>
      <c r="EZ68" s="162"/>
      <c r="FA68" s="162"/>
      <c r="FB68" s="162"/>
      <c r="FC68" s="162"/>
      <c r="FD68" s="162"/>
      <c r="FE68" s="162"/>
      <c r="FF68" s="162"/>
      <c r="FG68" s="162"/>
      <c r="FH68" s="162"/>
      <c r="FI68" s="162"/>
      <c r="FJ68" s="162"/>
      <c r="FK68" s="162"/>
      <c r="FL68" s="162"/>
      <c r="FM68" s="162"/>
      <c r="FN68" s="162"/>
      <c r="FO68" s="162"/>
      <c r="FP68" s="162"/>
      <c r="FQ68" s="162"/>
      <c r="FR68" s="162"/>
      <c r="FS68" s="162"/>
      <c r="FT68" s="162"/>
      <c r="FU68" s="162"/>
      <c r="FV68" s="162"/>
      <c r="FW68" s="162"/>
      <c r="FX68" s="162"/>
      <c r="FY68" s="162"/>
      <c r="FZ68" s="162"/>
      <c r="GA68" s="162"/>
      <c r="GB68" s="162"/>
      <c r="GC68" s="162"/>
      <c r="GD68" s="162"/>
      <c r="GE68" s="162"/>
      <c r="GF68" s="162"/>
      <c r="GG68" s="162"/>
      <c r="GH68" s="162"/>
      <c r="GI68" s="162"/>
      <c r="GJ68" s="162"/>
      <c r="GK68" s="162"/>
      <c r="GL68" s="162"/>
      <c r="GM68" s="162"/>
      <c r="GN68" s="162"/>
      <c r="GO68" s="162"/>
      <c r="GP68" s="162"/>
      <c r="GQ68" s="162"/>
      <c r="GR68" s="162"/>
      <c r="GS68" s="162"/>
      <c r="GT68" s="162"/>
      <c r="GU68" s="162"/>
      <c r="GV68" s="162"/>
      <c r="GW68" s="162"/>
      <c r="GX68" s="162"/>
      <c r="GY68" s="162"/>
      <c r="GZ68" s="162"/>
      <c r="HA68" s="162"/>
      <c r="HB68" s="162"/>
      <c r="HC68" s="162"/>
      <c r="HD68" s="162"/>
      <c r="HE68" s="162"/>
      <c r="HF68" s="162"/>
      <c r="HG68" s="162"/>
      <c r="HH68" s="162"/>
      <c r="HI68" s="162"/>
      <c r="HJ68" s="162"/>
      <c r="HK68" s="162"/>
      <c r="HL68" s="162"/>
      <c r="HM68" s="162"/>
      <c r="HN68" s="162"/>
      <c r="HO68" s="162"/>
      <c r="HP68" s="162"/>
      <c r="HQ68" s="162"/>
      <c r="HR68" s="162"/>
      <c r="HS68" s="162"/>
      <c r="HT68" s="162"/>
      <c r="HU68" s="162"/>
      <c r="HV68" s="162"/>
      <c r="HW68" s="162"/>
      <c r="HX68" s="162"/>
      <c r="HY68" s="162"/>
      <c r="HZ68" s="162"/>
      <c r="IA68" s="162"/>
      <c r="IB68" s="162"/>
      <c r="IC68" s="162"/>
      <c r="ID68" s="162"/>
      <c r="IE68" s="162"/>
      <c r="IF68" s="162"/>
      <c r="IG68" s="162"/>
      <c r="IH68" s="162"/>
      <c r="II68" s="162"/>
      <c r="IJ68" s="162"/>
      <c r="IK68" s="162"/>
      <c r="IL68" s="162"/>
      <c r="IM68" s="162"/>
      <c r="IN68" s="162"/>
      <c r="IO68" s="162"/>
      <c r="IP68" s="162"/>
      <c r="IQ68" s="162"/>
      <c r="IR68" s="162"/>
      <c r="IS68" s="162"/>
      <c r="IT68" s="162"/>
      <c r="IU68" s="162"/>
      <c r="IV68" s="162"/>
    </row>
    <row r="69" spans="1:256" ht="33">
      <c r="A69" s="794"/>
      <c r="B69" s="797"/>
      <c r="C69" s="789"/>
      <c r="D69" s="787"/>
      <c r="E69" s="186" t="s">
        <v>1355</v>
      </c>
      <c r="F69" s="187" t="s">
        <v>1234</v>
      </c>
      <c r="G69" s="188" t="s">
        <v>1223</v>
      </c>
      <c r="H69" s="189"/>
      <c r="I69" s="189" t="s">
        <v>1223</v>
      </c>
      <c r="J69" s="189"/>
      <c r="K69" s="189"/>
      <c r="L69" s="189"/>
      <c r="M69" s="189"/>
      <c r="N69" s="189"/>
      <c r="O69" s="189" t="s">
        <v>1251</v>
      </c>
      <c r="P69" s="189"/>
      <c r="Q69" s="189"/>
      <c r="R69" s="189"/>
      <c r="S69" s="189"/>
      <c r="T69" s="189"/>
      <c r="U69" s="189"/>
      <c r="V69" s="189"/>
      <c r="W69" s="189"/>
      <c r="X69" s="189"/>
      <c r="Y69" s="189"/>
      <c r="Z69" s="189"/>
      <c r="AA69" s="189"/>
      <c r="AB69" s="189"/>
      <c r="AC69" s="189"/>
      <c r="AD69" s="190"/>
      <c r="AE69" s="191">
        <f t="shared" si="0"/>
        <v>3</v>
      </c>
      <c r="AF69" s="192">
        <f t="shared" si="1"/>
        <v>0</v>
      </c>
      <c r="AG69" s="193">
        <f t="shared" si="2"/>
        <v>0</v>
      </c>
      <c r="AH69" s="194">
        <f t="shared" si="3"/>
        <v>0</v>
      </c>
      <c r="AI69" s="195" t="s">
        <v>1356</v>
      </c>
      <c r="AJ69" s="196"/>
      <c r="AK69" s="162"/>
      <c r="AL69" s="162"/>
      <c r="AM69" s="162"/>
      <c r="AN69" s="162"/>
      <c r="AO69" s="162"/>
      <c r="AP69" s="162"/>
      <c r="AQ69" s="162"/>
      <c r="AR69" s="162"/>
      <c r="AS69" s="162"/>
      <c r="AT69" s="162"/>
      <c r="AU69" s="162"/>
      <c r="AV69" s="162"/>
      <c r="AW69" s="162"/>
      <c r="AX69" s="162"/>
      <c r="AY69" s="162"/>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c r="CQ69" s="162"/>
      <c r="CR69" s="162"/>
      <c r="CS69" s="162"/>
      <c r="CT69" s="162"/>
      <c r="CU69" s="162"/>
      <c r="CV69" s="162"/>
      <c r="CW69" s="162"/>
      <c r="CX69" s="162"/>
      <c r="CY69" s="162"/>
      <c r="CZ69" s="162"/>
      <c r="DA69" s="162"/>
      <c r="DB69" s="162"/>
      <c r="DC69" s="162"/>
      <c r="DD69" s="162"/>
      <c r="DE69" s="162"/>
      <c r="DF69" s="162"/>
      <c r="DG69" s="162"/>
      <c r="DH69" s="162"/>
      <c r="DI69" s="162"/>
      <c r="DJ69" s="162"/>
      <c r="DK69" s="162"/>
      <c r="DL69" s="162"/>
      <c r="DM69" s="162"/>
      <c r="DN69" s="162"/>
      <c r="DO69" s="162"/>
      <c r="DP69" s="162"/>
      <c r="DQ69" s="162"/>
      <c r="DR69" s="162"/>
      <c r="DS69" s="162"/>
      <c r="DT69" s="162"/>
      <c r="DU69" s="162"/>
      <c r="DV69" s="162"/>
      <c r="DW69" s="162"/>
      <c r="DX69" s="162"/>
      <c r="DY69" s="162"/>
      <c r="DZ69" s="162"/>
      <c r="EA69" s="162"/>
      <c r="EB69" s="162"/>
      <c r="EC69" s="162"/>
      <c r="ED69" s="162"/>
      <c r="EE69" s="162"/>
      <c r="EF69" s="162"/>
      <c r="EG69" s="162"/>
      <c r="EH69" s="162"/>
      <c r="EI69" s="162"/>
      <c r="EJ69" s="162"/>
      <c r="EK69" s="162"/>
      <c r="EL69" s="162"/>
      <c r="EM69" s="162"/>
      <c r="EN69" s="162"/>
      <c r="EO69" s="162"/>
      <c r="EP69" s="162"/>
      <c r="EQ69" s="162"/>
      <c r="ER69" s="162"/>
      <c r="ES69" s="162"/>
      <c r="ET69" s="162"/>
      <c r="EU69" s="162"/>
      <c r="EV69" s="162"/>
      <c r="EW69" s="162"/>
      <c r="EX69" s="162"/>
      <c r="EY69" s="162"/>
      <c r="EZ69" s="162"/>
      <c r="FA69" s="162"/>
      <c r="FB69" s="162"/>
      <c r="FC69" s="162"/>
      <c r="FD69" s="162"/>
      <c r="FE69" s="162"/>
      <c r="FF69" s="162"/>
      <c r="FG69" s="162"/>
      <c r="FH69" s="162"/>
      <c r="FI69" s="162"/>
      <c r="FJ69" s="162"/>
      <c r="FK69" s="162"/>
      <c r="FL69" s="162"/>
      <c r="FM69" s="162"/>
      <c r="FN69" s="162"/>
      <c r="FO69" s="162"/>
      <c r="FP69" s="162"/>
      <c r="FQ69" s="162"/>
      <c r="FR69" s="162"/>
      <c r="FS69" s="162"/>
      <c r="FT69" s="162"/>
      <c r="FU69" s="162"/>
      <c r="FV69" s="162"/>
      <c r="FW69" s="162"/>
      <c r="FX69" s="162"/>
      <c r="FY69" s="162"/>
      <c r="FZ69" s="162"/>
      <c r="GA69" s="162"/>
      <c r="GB69" s="162"/>
      <c r="GC69" s="162"/>
      <c r="GD69" s="162"/>
      <c r="GE69" s="162"/>
      <c r="GF69" s="162"/>
      <c r="GG69" s="162"/>
      <c r="GH69" s="162"/>
      <c r="GI69" s="162"/>
      <c r="GJ69" s="162"/>
      <c r="GK69" s="162"/>
      <c r="GL69" s="162"/>
      <c r="GM69" s="162"/>
      <c r="GN69" s="162"/>
      <c r="GO69" s="162"/>
      <c r="GP69" s="162"/>
      <c r="GQ69" s="162"/>
      <c r="GR69" s="162"/>
      <c r="GS69" s="162"/>
      <c r="GT69" s="162"/>
      <c r="GU69" s="162"/>
      <c r="GV69" s="162"/>
      <c r="GW69" s="162"/>
      <c r="GX69" s="162"/>
      <c r="GY69" s="162"/>
      <c r="GZ69" s="162"/>
      <c r="HA69" s="162"/>
      <c r="HB69" s="162"/>
      <c r="HC69" s="162"/>
      <c r="HD69" s="162"/>
      <c r="HE69" s="162"/>
      <c r="HF69" s="162"/>
      <c r="HG69" s="162"/>
      <c r="HH69" s="162"/>
      <c r="HI69" s="162"/>
      <c r="HJ69" s="162"/>
      <c r="HK69" s="162"/>
      <c r="HL69" s="162"/>
      <c r="HM69" s="162"/>
      <c r="HN69" s="162"/>
      <c r="HO69" s="162"/>
      <c r="HP69" s="162"/>
      <c r="HQ69" s="162"/>
      <c r="HR69" s="162"/>
      <c r="HS69" s="162"/>
      <c r="HT69" s="162"/>
      <c r="HU69" s="162"/>
      <c r="HV69" s="162"/>
      <c r="HW69" s="162"/>
      <c r="HX69" s="162"/>
      <c r="HY69" s="162"/>
      <c r="HZ69" s="162"/>
      <c r="IA69" s="162"/>
      <c r="IB69" s="162"/>
      <c r="IC69" s="162"/>
      <c r="ID69" s="162"/>
      <c r="IE69" s="162"/>
      <c r="IF69" s="162"/>
      <c r="IG69" s="162"/>
      <c r="IH69" s="162"/>
      <c r="II69" s="162"/>
      <c r="IJ69" s="162"/>
      <c r="IK69" s="162"/>
      <c r="IL69" s="162"/>
      <c r="IM69" s="162"/>
      <c r="IN69" s="162"/>
      <c r="IO69" s="162"/>
      <c r="IP69" s="162"/>
      <c r="IQ69" s="162"/>
      <c r="IR69" s="162"/>
      <c r="IS69" s="162"/>
      <c r="IT69" s="162"/>
      <c r="IU69" s="162"/>
      <c r="IV69" s="162"/>
    </row>
    <row r="70" spans="1:256" ht="33">
      <c r="A70" s="794"/>
      <c r="B70" s="797"/>
      <c r="C70" s="789"/>
      <c r="D70" s="787"/>
      <c r="E70" s="186" t="s">
        <v>1357</v>
      </c>
      <c r="F70" s="187" t="s">
        <v>1234</v>
      </c>
      <c r="G70" s="188"/>
      <c r="H70" s="189"/>
      <c r="I70" s="189"/>
      <c r="J70" s="189"/>
      <c r="K70" s="189"/>
      <c r="L70" s="189"/>
      <c r="M70" s="189"/>
      <c r="N70" s="189"/>
      <c r="O70" s="189"/>
      <c r="P70" s="189"/>
      <c r="Q70" s="189"/>
      <c r="R70" s="189"/>
      <c r="S70" s="189"/>
      <c r="T70" s="189"/>
      <c r="U70" s="189" t="s">
        <v>1223</v>
      </c>
      <c r="V70" s="189"/>
      <c r="W70" s="189"/>
      <c r="X70" s="189"/>
      <c r="Y70" s="189"/>
      <c r="Z70" s="189"/>
      <c r="AA70" s="189"/>
      <c r="AB70" s="189"/>
      <c r="AC70" s="189"/>
      <c r="AD70" s="190"/>
      <c r="AE70" s="191">
        <f t="shared" si="0"/>
        <v>1</v>
      </c>
      <c r="AF70" s="192">
        <f t="shared" si="1"/>
        <v>0</v>
      </c>
      <c r="AG70" s="193">
        <f t="shared" si="2"/>
        <v>0</v>
      </c>
      <c r="AH70" s="194">
        <f t="shared" si="3"/>
        <v>0</v>
      </c>
      <c r="AI70" s="195" t="s">
        <v>1358</v>
      </c>
      <c r="AJ70" s="196"/>
      <c r="AK70" s="162"/>
      <c r="AL70" s="162"/>
      <c r="AM70" s="162"/>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2"/>
      <c r="BR70" s="162"/>
      <c r="BS70" s="162"/>
      <c r="BT70" s="162"/>
      <c r="BU70" s="162"/>
      <c r="BV70" s="162"/>
      <c r="BW70" s="162"/>
      <c r="BX70" s="162"/>
      <c r="BY70" s="162"/>
      <c r="BZ70" s="162"/>
      <c r="CA70" s="162"/>
      <c r="CB70" s="162"/>
      <c r="CC70" s="162"/>
      <c r="CD70" s="162"/>
      <c r="CE70" s="162"/>
      <c r="CF70" s="162"/>
      <c r="CG70" s="162"/>
      <c r="CH70" s="162"/>
      <c r="CI70" s="162"/>
      <c r="CJ70" s="162"/>
      <c r="CK70" s="162"/>
      <c r="CL70" s="162"/>
      <c r="CM70" s="162"/>
      <c r="CN70" s="162"/>
      <c r="CO70" s="162"/>
      <c r="CP70" s="162"/>
      <c r="CQ70" s="162"/>
      <c r="CR70" s="162"/>
      <c r="CS70" s="162"/>
      <c r="CT70" s="162"/>
      <c r="CU70" s="162"/>
      <c r="CV70" s="162"/>
      <c r="CW70" s="162"/>
      <c r="CX70" s="162"/>
      <c r="CY70" s="162"/>
      <c r="CZ70" s="162"/>
      <c r="DA70" s="162"/>
      <c r="DB70" s="162"/>
      <c r="DC70" s="162"/>
      <c r="DD70" s="162"/>
      <c r="DE70" s="162"/>
      <c r="DF70" s="162"/>
      <c r="DG70" s="162"/>
      <c r="DH70" s="162"/>
      <c r="DI70" s="162"/>
      <c r="DJ70" s="162"/>
      <c r="DK70" s="162"/>
      <c r="DL70" s="162"/>
      <c r="DM70" s="162"/>
      <c r="DN70" s="162"/>
      <c r="DO70" s="162"/>
      <c r="DP70" s="162"/>
      <c r="DQ70" s="162"/>
      <c r="DR70" s="162"/>
      <c r="DS70" s="162"/>
      <c r="DT70" s="162"/>
      <c r="DU70" s="162"/>
      <c r="DV70" s="162"/>
      <c r="DW70" s="162"/>
      <c r="DX70" s="162"/>
      <c r="DY70" s="162"/>
      <c r="DZ70" s="162"/>
      <c r="EA70" s="162"/>
      <c r="EB70" s="162"/>
      <c r="EC70" s="162"/>
      <c r="ED70" s="162"/>
      <c r="EE70" s="162"/>
      <c r="EF70" s="162"/>
      <c r="EG70" s="162"/>
      <c r="EH70" s="162"/>
      <c r="EI70" s="162"/>
      <c r="EJ70" s="162"/>
      <c r="EK70" s="162"/>
      <c r="EL70" s="162"/>
      <c r="EM70" s="162"/>
      <c r="EN70" s="162"/>
      <c r="EO70" s="162"/>
      <c r="EP70" s="162"/>
      <c r="EQ70" s="162"/>
      <c r="ER70" s="162"/>
      <c r="ES70" s="162"/>
      <c r="ET70" s="162"/>
      <c r="EU70" s="162"/>
      <c r="EV70" s="162"/>
      <c r="EW70" s="162"/>
      <c r="EX70" s="162"/>
      <c r="EY70" s="162"/>
      <c r="EZ70" s="162"/>
      <c r="FA70" s="162"/>
      <c r="FB70" s="162"/>
      <c r="FC70" s="162"/>
      <c r="FD70" s="162"/>
      <c r="FE70" s="162"/>
      <c r="FF70" s="162"/>
      <c r="FG70" s="162"/>
      <c r="FH70" s="162"/>
      <c r="FI70" s="162"/>
      <c r="FJ70" s="162"/>
      <c r="FK70" s="162"/>
      <c r="FL70" s="162"/>
      <c r="FM70" s="162"/>
      <c r="FN70" s="162"/>
      <c r="FO70" s="162"/>
      <c r="FP70" s="162"/>
      <c r="FQ70" s="162"/>
      <c r="FR70" s="162"/>
      <c r="FS70" s="162"/>
      <c r="FT70" s="162"/>
      <c r="FU70" s="162"/>
      <c r="FV70" s="162"/>
      <c r="FW70" s="162"/>
      <c r="FX70" s="162"/>
      <c r="FY70" s="162"/>
      <c r="FZ70" s="162"/>
      <c r="GA70" s="162"/>
      <c r="GB70" s="162"/>
      <c r="GC70" s="162"/>
      <c r="GD70" s="162"/>
      <c r="GE70" s="162"/>
      <c r="GF70" s="162"/>
      <c r="GG70" s="162"/>
      <c r="GH70" s="162"/>
      <c r="GI70" s="162"/>
      <c r="GJ70" s="162"/>
      <c r="GK70" s="162"/>
      <c r="GL70" s="162"/>
      <c r="GM70" s="162"/>
      <c r="GN70" s="162"/>
      <c r="GO70" s="162"/>
      <c r="GP70" s="162"/>
      <c r="GQ70" s="162"/>
      <c r="GR70" s="162"/>
      <c r="GS70" s="162"/>
      <c r="GT70" s="162"/>
      <c r="GU70" s="162"/>
      <c r="GV70" s="162"/>
      <c r="GW70" s="162"/>
      <c r="GX70" s="162"/>
      <c r="GY70" s="162"/>
      <c r="GZ70" s="162"/>
      <c r="HA70" s="162"/>
      <c r="HB70" s="162"/>
      <c r="HC70" s="162"/>
      <c r="HD70" s="162"/>
      <c r="HE70" s="162"/>
      <c r="HF70" s="162"/>
      <c r="HG70" s="162"/>
      <c r="HH70" s="162"/>
      <c r="HI70" s="162"/>
      <c r="HJ70" s="162"/>
      <c r="HK70" s="162"/>
      <c r="HL70" s="162"/>
      <c r="HM70" s="162"/>
      <c r="HN70" s="162"/>
      <c r="HO70" s="162"/>
      <c r="HP70" s="162"/>
      <c r="HQ70" s="162"/>
      <c r="HR70" s="162"/>
      <c r="HS70" s="162"/>
      <c r="HT70" s="162"/>
      <c r="HU70" s="162"/>
      <c r="HV70" s="162"/>
      <c r="HW70" s="162"/>
      <c r="HX70" s="162"/>
      <c r="HY70" s="162"/>
      <c r="HZ70" s="162"/>
      <c r="IA70" s="162"/>
      <c r="IB70" s="162"/>
      <c r="IC70" s="162"/>
      <c r="ID70" s="162"/>
      <c r="IE70" s="162"/>
      <c r="IF70" s="162"/>
      <c r="IG70" s="162"/>
      <c r="IH70" s="162"/>
      <c r="II70" s="162"/>
      <c r="IJ70" s="162"/>
      <c r="IK70" s="162"/>
      <c r="IL70" s="162"/>
      <c r="IM70" s="162"/>
      <c r="IN70" s="162"/>
      <c r="IO70" s="162"/>
      <c r="IP70" s="162"/>
      <c r="IQ70" s="162"/>
      <c r="IR70" s="162"/>
      <c r="IS70" s="162"/>
      <c r="IT70" s="162"/>
      <c r="IU70" s="162"/>
      <c r="IV70" s="162"/>
    </row>
    <row r="71" spans="1:256" ht="33">
      <c r="A71" s="794"/>
      <c r="B71" s="797"/>
      <c r="C71" s="789"/>
      <c r="D71" s="423" t="s">
        <v>1359</v>
      </c>
      <c r="E71" s="186" t="s">
        <v>1360</v>
      </c>
      <c r="F71" s="187" t="s">
        <v>1361</v>
      </c>
      <c r="G71" s="188" t="s">
        <v>1223</v>
      </c>
      <c r="H71" s="189"/>
      <c r="I71" s="189"/>
      <c r="J71" s="189"/>
      <c r="K71" s="189"/>
      <c r="L71" s="189"/>
      <c r="M71" s="189"/>
      <c r="N71" s="189"/>
      <c r="O71" s="189"/>
      <c r="P71" s="189"/>
      <c r="Q71" s="189"/>
      <c r="R71" s="189"/>
      <c r="S71" s="189"/>
      <c r="T71" s="189"/>
      <c r="U71" s="189"/>
      <c r="V71" s="189"/>
      <c r="W71" s="189"/>
      <c r="X71" s="189"/>
      <c r="Y71" s="189"/>
      <c r="Z71" s="189"/>
      <c r="AA71" s="189"/>
      <c r="AB71" s="189"/>
      <c r="AC71" s="189"/>
      <c r="AD71" s="190"/>
      <c r="AE71" s="191">
        <f t="shared" si="0"/>
        <v>1</v>
      </c>
      <c r="AF71" s="192">
        <f t="shared" si="1"/>
        <v>0</v>
      </c>
      <c r="AG71" s="193">
        <f t="shared" si="2"/>
        <v>0</v>
      </c>
      <c r="AH71" s="194">
        <f t="shared" si="3"/>
        <v>0</v>
      </c>
      <c r="AI71" s="195" t="s">
        <v>1362</v>
      </c>
      <c r="AJ71" s="196"/>
      <c r="AK71" s="162"/>
      <c r="AL71" s="162"/>
      <c r="AM71" s="162"/>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2"/>
      <c r="BR71" s="162"/>
      <c r="BS71" s="162"/>
      <c r="BT71" s="162"/>
      <c r="BU71" s="162"/>
      <c r="BV71" s="162"/>
      <c r="BW71" s="162"/>
      <c r="BX71" s="162"/>
      <c r="BY71" s="162"/>
      <c r="BZ71" s="162"/>
      <c r="CA71" s="162"/>
      <c r="CB71" s="162"/>
      <c r="CC71" s="162"/>
      <c r="CD71" s="162"/>
      <c r="CE71" s="162"/>
      <c r="CF71" s="162"/>
      <c r="CG71" s="162"/>
      <c r="CH71" s="162"/>
      <c r="CI71" s="162"/>
      <c r="CJ71" s="162"/>
      <c r="CK71" s="162"/>
      <c r="CL71" s="162"/>
      <c r="CM71" s="162"/>
      <c r="CN71" s="162"/>
      <c r="CO71" s="162"/>
      <c r="CP71" s="162"/>
      <c r="CQ71" s="162"/>
      <c r="CR71" s="162"/>
      <c r="CS71" s="162"/>
      <c r="CT71" s="162"/>
      <c r="CU71" s="162"/>
      <c r="CV71" s="162"/>
      <c r="CW71" s="162"/>
      <c r="CX71" s="162"/>
      <c r="CY71" s="162"/>
      <c r="CZ71" s="162"/>
      <c r="DA71" s="162"/>
      <c r="DB71" s="162"/>
      <c r="DC71" s="162"/>
      <c r="DD71" s="162"/>
      <c r="DE71" s="162"/>
      <c r="DF71" s="162"/>
      <c r="DG71" s="162"/>
      <c r="DH71" s="162"/>
      <c r="DI71" s="162"/>
      <c r="DJ71" s="162"/>
      <c r="DK71" s="162"/>
      <c r="DL71" s="162"/>
      <c r="DM71" s="162"/>
      <c r="DN71" s="162"/>
      <c r="DO71" s="162"/>
      <c r="DP71" s="162"/>
      <c r="DQ71" s="162"/>
      <c r="DR71" s="162"/>
      <c r="DS71" s="162"/>
      <c r="DT71" s="162"/>
      <c r="DU71" s="162"/>
      <c r="DV71" s="162"/>
      <c r="DW71" s="162"/>
      <c r="DX71" s="162"/>
      <c r="DY71" s="162"/>
      <c r="DZ71" s="162"/>
      <c r="EA71" s="162"/>
      <c r="EB71" s="162"/>
      <c r="EC71" s="162"/>
      <c r="ED71" s="162"/>
      <c r="EE71" s="162"/>
      <c r="EF71" s="162"/>
      <c r="EG71" s="162"/>
      <c r="EH71" s="162"/>
      <c r="EI71" s="162"/>
      <c r="EJ71" s="162"/>
      <c r="EK71" s="162"/>
      <c r="EL71" s="162"/>
      <c r="EM71" s="162"/>
      <c r="EN71" s="162"/>
      <c r="EO71" s="162"/>
      <c r="EP71" s="162"/>
      <c r="EQ71" s="162"/>
      <c r="ER71" s="162"/>
      <c r="ES71" s="162"/>
      <c r="ET71" s="162"/>
      <c r="EU71" s="162"/>
      <c r="EV71" s="162"/>
      <c r="EW71" s="162"/>
      <c r="EX71" s="162"/>
      <c r="EY71" s="162"/>
      <c r="EZ71" s="162"/>
      <c r="FA71" s="162"/>
      <c r="FB71" s="162"/>
      <c r="FC71" s="162"/>
      <c r="FD71" s="162"/>
      <c r="FE71" s="162"/>
      <c r="FF71" s="162"/>
      <c r="FG71" s="162"/>
      <c r="FH71" s="162"/>
      <c r="FI71" s="162"/>
      <c r="FJ71" s="162"/>
      <c r="FK71" s="162"/>
      <c r="FL71" s="162"/>
      <c r="FM71" s="162"/>
      <c r="FN71" s="162"/>
      <c r="FO71" s="162"/>
      <c r="FP71" s="162"/>
      <c r="FQ71" s="162"/>
      <c r="FR71" s="162"/>
      <c r="FS71" s="162"/>
      <c r="FT71" s="162"/>
      <c r="FU71" s="162"/>
      <c r="FV71" s="162"/>
      <c r="FW71" s="162"/>
      <c r="FX71" s="162"/>
      <c r="FY71" s="162"/>
      <c r="FZ71" s="162"/>
      <c r="GA71" s="162"/>
      <c r="GB71" s="162"/>
      <c r="GC71" s="162"/>
      <c r="GD71" s="162"/>
      <c r="GE71" s="162"/>
      <c r="GF71" s="162"/>
      <c r="GG71" s="162"/>
      <c r="GH71" s="162"/>
      <c r="GI71" s="162"/>
      <c r="GJ71" s="162"/>
      <c r="GK71" s="162"/>
      <c r="GL71" s="162"/>
      <c r="GM71" s="162"/>
      <c r="GN71" s="162"/>
      <c r="GO71" s="162"/>
      <c r="GP71" s="162"/>
      <c r="GQ71" s="162"/>
      <c r="GR71" s="162"/>
      <c r="GS71" s="162"/>
      <c r="GT71" s="162"/>
      <c r="GU71" s="162"/>
      <c r="GV71" s="162"/>
      <c r="GW71" s="162"/>
      <c r="GX71" s="162"/>
      <c r="GY71" s="162"/>
      <c r="GZ71" s="162"/>
      <c r="HA71" s="162"/>
      <c r="HB71" s="162"/>
      <c r="HC71" s="162"/>
      <c r="HD71" s="162"/>
      <c r="HE71" s="162"/>
      <c r="HF71" s="162"/>
      <c r="HG71" s="162"/>
      <c r="HH71" s="162"/>
      <c r="HI71" s="162"/>
      <c r="HJ71" s="162"/>
      <c r="HK71" s="162"/>
      <c r="HL71" s="162"/>
      <c r="HM71" s="162"/>
      <c r="HN71" s="162"/>
      <c r="HO71" s="162"/>
      <c r="HP71" s="162"/>
      <c r="HQ71" s="162"/>
      <c r="HR71" s="162"/>
      <c r="HS71" s="162"/>
      <c r="HT71" s="162"/>
      <c r="HU71" s="162"/>
      <c r="HV71" s="162"/>
      <c r="HW71" s="162"/>
      <c r="HX71" s="162"/>
      <c r="HY71" s="162"/>
      <c r="HZ71" s="162"/>
      <c r="IA71" s="162"/>
      <c r="IB71" s="162"/>
      <c r="IC71" s="162"/>
      <c r="ID71" s="162"/>
      <c r="IE71" s="162"/>
      <c r="IF71" s="162"/>
      <c r="IG71" s="162"/>
      <c r="IH71" s="162"/>
      <c r="II71" s="162"/>
      <c r="IJ71" s="162"/>
      <c r="IK71" s="162"/>
      <c r="IL71" s="162"/>
      <c r="IM71" s="162"/>
      <c r="IN71" s="162"/>
      <c r="IO71" s="162"/>
      <c r="IP71" s="162"/>
      <c r="IQ71" s="162"/>
      <c r="IR71" s="162"/>
      <c r="IS71" s="162"/>
      <c r="IT71" s="162"/>
      <c r="IU71" s="162"/>
      <c r="IV71" s="162"/>
    </row>
    <row r="72" spans="1:256">
      <c r="A72" s="794"/>
      <c r="B72" s="797"/>
      <c r="C72" s="789"/>
      <c r="D72" s="423" t="s">
        <v>1363</v>
      </c>
      <c r="E72" s="186" t="s">
        <v>1364</v>
      </c>
      <c r="F72" s="187" t="s">
        <v>1234</v>
      </c>
      <c r="G72" s="188" t="s">
        <v>1223</v>
      </c>
      <c r="H72" s="189" t="s">
        <v>1224</v>
      </c>
      <c r="I72" s="189"/>
      <c r="J72" s="189"/>
      <c r="K72" s="189"/>
      <c r="L72" s="189"/>
      <c r="M72" s="189" t="s">
        <v>1223</v>
      </c>
      <c r="N72" s="189"/>
      <c r="O72" s="189"/>
      <c r="P72" s="189"/>
      <c r="Q72" s="189"/>
      <c r="R72" s="189"/>
      <c r="S72" s="189" t="s">
        <v>1223</v>
      </c>
      <c r="T72" s="189"/>
      <c r="U72" s="189"/>
      <c r="V72" s="189"/>
      <c r="W72" s="189"/>
      <c r="X72" s="189"/>
      <c r="Y72" s="189" t="s">
        <v>1251</v>
      </c>
      <c r="Z72" s="189"/>
      <c r="AA72" s="189"/>
      <c r="AB72" s="189"/>
      <c r="AC72" s="189"/>
      <c r="AD72" s="190"/>
      <c r="AE72" s="191">
        <f t="shared" si="0"/>
        <v>4</v>
      </c>
      <c r="AF72" s="192">
        <f t="shared" si="1"/>
        <v>1</v>
      </c>
      <c r="AG72" s="193">
        <f t="shared" si="2"/>
        <v>0</v>
      </c>
      <c r="AH72" s="194">
        <f t="shared" si="3"/>
        <v>0.25</v>
      </c>
      <c r="AI72" s="195" t="s">
        <v>1365</v>
      </c>
      <c r="AJ72" s="196"/>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2"/>
      <c r="BR72" s="162"/>
      <c r="BS72" s="162"/>
      <c r="BT72" s="162"/>
      <c r="BU72" s="162"/>
      <c r="BV72" s="162"/>
      <c r="BW72" s="162"/>
      <c r="BX72" s="162"/>
      <c r="BY72" s="162"/>
      <c r="BZ72" s="162"/>
      <c r="CA72" s="162"/>
      <c r="CB72" s="162"/>
      <c r="CC72" s="162"/>
      <c r="CD72" s="162"/>
      <c r="CE72" s="162"/>
      <c r="CF72" s="162"/>
      <c r="CG72" s="162"/>
      <c r="CH72" s="162"/>
      <c r="CI72" s="162"/>
      <c r="CJ72" s="162"/>
      <c r="CK72" s="162"/>
      <c r="CL72" s="162"/>
      <c r="CM72" s="162"/>
      <c r="CN72" s="162"/>
      <c r="CO72" s="162"/>
      <c r="CP72" s="162"/>
      <c r="CQ72" s="162"/>
      <c r="CR72" s="162"/>
      <c r="CS72" s="162"/>
      <c r="CT72" s="162"/>
      <c r="CU72" s="162"/>
      <c r="CV72" s="162"/>
      <c r="CW72" s="162"/>
      <c r="CX72" s="162"/>
      <c r="CY72" s="162"/>
      <c r="CZ72" s="162"/>
      <c r="DA72" s="162"/>
      <c r="DB72" s="162"/>
      <c r="DC72" s="162"/>
      <c r="DD72" s="162"/>
      <c r="DE72" s="162"/>
      <c r="DF72" s="162"/>
      <c r="DG72" s="162"/>
      <c r="DH72" s="162"/>
      <c r="DI72" s="162"/>
      <c r="DJ72" s="162"/>
      <c r="DK72" s="162"/>
      <c r="DL72" s="162"/>
      <c r="DM72" s="162"/>
      <c r="DN72" s="162"/>
      <c r="DO72" s="162"/>
      <c r="DP72" s="162"/>
      <c r="DQ72" s="162"/>
      <c r="DR72" s="162"/>
      <c r="DS72" s="162"/>
      <c r="DT72" s="162"/>
      <c r="DU72" s="162"/>
      <c r="DV72" s="162"/>
      <c r="DW72" s="162"/>
      <c r="DX72" s="162"/>
      <c r="DY72" s="162"/>
      <c r="DZ72" s="162"/>
      <c r="EA72" s="162"/>
      <c r="EB72" s="162"/>
      <c r="EC72" s="162"/>
      <c r="ED72" s="162"/>
      <c r="EE72" s="162"/>
      <c r="EF72" s="162"/>
      <c r="EG72" s="162"/>
      <c r="EH72" s="162"/>
      <c r="EI72" s="162"/>
      <c r="EJ72" s="162"/>
      <c r="EK72" s="162"/>
      <c r="EL72" s="162"/>
      <c r="EM72" s="162"/>
      <c r="EN72" s="162"/>
      <c r="EO72" s="162"/>
      <c r="EP72" s="162"/>
      <c r="EQ72" s="162"/>
      <c r="ER72" s="162"/>
      <c r="ES72" s="162"/>
      <c r="ET72" s="162"/>
      <c r="EU72" s="162"/>
      <c r="EV72" s="162"/>
      <c r="EW72" s="162"/>
      <c r="EX72" s="162"/>
      <c r="EY72" s="162"/>
      <c r="EZ72" s="162"/>
      <c r="FA72" s="162"/>
      <c r="FB72" s="162"/>
      <c r="FC72" s="162"/>
      <c r="FD72" s="162"/>
      <c r="FE72" s="162"/>
      <c r="FF72" s="162"/>
      <c r="FG72" s="162"/>
      <c r="FH72" s="162"/>
      <c r="FI72" s="162"/>
      <c r="FJ72" s="162"/>
      <c r="FK72" s="162"/>
      <c r="FL72" s="162"/>
      <c r="FM72" s="162"/>
      <c r="FN72" s="162"/>
      <c r="FO72" s="162"/>
      <c r="FP72" s="162"/>
      <c r="FQ72" s="162"/>
      <c r="FR72" s="162"/>
      <c r="FS72" s="162"/>
      <c r="FT72" s="162"/>
      <c r="FU72" s="162"/>
      <c r="FV72" s="162"/>
      <c r="FW72" s="162"/>
      <c r="FX72" s="162"/>
      <c r="FY72" s="162"/>
      <c r="FZ72" s="162"/>
      <c r="GA72" s="162"/>
      <c r="GB72" s="162"/>
      <c r="GC72" s="162"/>
      <c r="GD72" s="162"/>
      <c r="GE72" s="162"/>
      <c r="GF72" s="162"/>
      <c r="GG72" s="162"/>
      <c r="GH72" s="162"/>
      <c r="GI72" s="162"/>
      <c r="GJ72" s="162"/>
      <c r="GK72" s="162"/>
      <c r="GL72" s="162"/>
      <c r="GM72" s="162"/>
      <c r="GN72" s="162"/>
      <c r="GO72" s="162"/>
      <c r="GP72" s="162"/>
      <c r="GQ72" s="162"/>
      <c r="GR72" s="162"/>
      <c r="GS72" s="162"/>
      <c r="GT72" s="162"/>
      <c r="GU72" s="162"/>
      <c r="GV72" s="162"/>
      <c r="GW72" s="162"/>
      <c r="GX72" s="162"/>
      <c r="GY72" s="162"/>
      <c r="GZ72" s="162"/>
      <c r="HA72" s="162"/>
      <c r="HB72" s="162"/>
      <c r="HC72" s="162"/>
      <c r="HD72" s="162"/>
      <c r="HE72" s="162"/>
      <c r="HF72" s="162"/>
      <c r="HG72" s="162"/>
      <c r="HH72" s="162"/>
      <c r="HI72" s="162"/>
      <c r="HJ72" s="162"/>
      <c r="HK72" s="162"/>
      <c r="HL72" s="162"/>
      <c r="HM72" s="162"/>
      <c r="HN72" s="162"/>
      <c r="HO72" s="162"/>
      <c r="HP72" s="162"/>
      <c r="HQ72" s="162"/>
      <c r="HR72" s="162"/>
      <c r="HS72" s="162"/>
      <c r="HT72" s="162"/>
      <c r="HU72" s="162"/>
      <c r="HV72" s="162"/>
      <c r="HW72" s="162"/>
      <c r="HX72" s="162"/>
      <c r="HY72" s="162"/>
      <c r="HZ72" s="162"/>
      <c r="IA72" s="162"/>
      <c r="IB72" s="162"/>
      <c r="IC72" s="162"/>
      <c r="ID72" s="162"/>
      <c r="IE72" s="162"/>
      <c r="IF72" s="162"/>
      <c r="IG72" s="162"/>
      <c r="IH72" s="162"/>
      <c r="II72" s="162"/>
      <c r="IJ72" s="162"/>
      <c r="IK72" s="162"/>
      <c r="IL72" s="162"/>
      <c r="IM72" s="162"/>
      <c r="IN72" s="162"/>
      <c r="IO72" s="162"/>
      <c r="IP72" s="162"/>
      <c r="IQ72" s="162"/>
      <c r="IR72" s="162"/>
      <c r="IS72" s="162"/>
      <c r="IT72" s="162"/>
      <c r="IU72" s="162"/>
      <c r="IV72" s="162"/>
    </row>
    <row r="73" spans="1:256" ht="33">
      <c r="A73" s="794"/>
      <c r="B73" s="797"/>
      <c r="C73" s="789"/>
      <c r="D73" s="423" t="s">
        <v>1366</v>
      </c>
      <c r="E73" s="186" t="s">
        <v>1367</v>
      </c>
      <c r="F73" s="187" t="s">
        <v>1234</v>
      </c>
      <c r="G73" s="188" t="s">
        <v>1223</v>
      </c>
      <c r="H73" s="189" t="s">
        <v>1224</v>
      </c>
      <c r="I73" s="189" t="s">
        <v>1223</v>
      </c>
      <c r="J73" s="189"/>
      <c r="K73" s="189"/>
      <c r="L73" s="189"/>
      <c r="M73" s="189"/>
      <c r="N73" s="189"/>
      <c r="O73" s="189"/>
      <c r="P73" s="189"/>
      <c r="Q73" s="189"/>
      <c r="R73" s="189"/>
      <c r="S73" s="189"/>
      <c r="T73" s="189"/>
      <c r="U73" s="189"/>
      <c r="V73" s="189"/>
      <c r="W73" s="189"/>
      <c r="X73" s="189"/>
      <c r="Y73" s="189"/>
      <c r="Z73" s="189"/>
      <c r="AA73" s="189"/>
      <c r="AB73" s="189"/>
      <c r="AC73" s="189"/>
      <c r="AD73" s="190"/>
      <c r="AE73" s="191">
        <f t="shared" si="0"/>
        <v>2</v>
      </c>
      <c r="AF73" s="192">
        <f t="shared" si="1"/>
        <v>1</v>
      </c>
      <c r="AG73" s="193">
        <f t="shared" si="2"/>
        <v>0</v>
      </c>
      <c r="AH73" s="194">
        <f t="shared" si="3"/>
        <v>0.5</v>
      </c>
      <c r="AI73" s="195" t="s">
        <v>1368</v>
      </c>
      <c r="AJ73" s="196"/>
      <c r="AK73" s="162"/>
      <c r="AL73" s="162"/>
      <c r="AM73" s="162"/>
      <c r="AN73" s="162"/>
      <c r="AO73" s="162"/>
      <c r="AP73" s="162"/>
      <c r="AQ73" s="162"/>
      <c r="AR73" s="162"/>
      <c r="AS73" s="162"/>
      <c r="AT73" s="162"/>
      <c r="AU73" s="162"/>
      <c r="AV73" s="162"/>
      <c r="AW73" s="162"/>
      <c r="AX73" s="162"/>
      <c r="AY73" s="162"/>
      <c r="AZ73" s="162"/>
      <c r="BA73" s="162"/>
      <c r="BB73" s="162"/>
      <c r="BC73" s="162"/>
      <c r="BD73" s="162"/>
      <c r="BE73" s="162"/>
      <c r="BF73" s="162"/>
      <c r="BG73" s="162"/>
      <c r="BH73" s="162"/>
      <c r="BI73" s="162"/>
      <c r="BJ73" s="162"/>
      <c r="BK73" s="162"/>
      <c r="BL73" s="162"/>
      <c r="BM73" s="162"/>
      <c r="BN73" s="162"/>
      <c r="BO73" s="162"/>
      <c r="BP73" s="162"/>
      <c r="BQ73" s="162"/>
      <c r="BR73" s="162"/>
      <c r="BS73" s="162"/>
      <c r="BT73" s="162"/>
      <c r="BU73" s="162"/>
      <c r="BV73" s="162"/>
      <c r="BW73" s="162"/>
      <c r="BX73" s="162"/>
      <c r="BY73" s="162"/>
      <c r="BZ73" s="162"/>
      <c r="CA73" s="162"/>
      <c r="CB73" s="162"/>
      <c r="CC73" s="162"/>
      <c r="CD73" s="162"/>
      <c r="CE73" s="162"/>
      <c r="CF73" s="162"/>
      <c r="CG73" s="162"/>
      <c r="CH73" s="162"/>
      <c r="CI73" s="162"/>
      <c r="CJ73" s="162"/>
      <c r="CK73" s="162"/>
      <c r="CL73" s="162"/>
      <c r="CM73" s="162"/>
      <c r="CN73" s="162"/>
      <c r="CO73" s="162"/>
      <c r="CP73" s="162"/>
      <c r="CQ73" s="162"/>
      <c r="CR73" s="162"/>
      <c r="CS73" s="162"/>
      <c r="CT73" s="162"/>
      <c r="CU73" s="162"/>
      <c r="CV73" s="162"/>
      <c r="CW73" s="162"/>
      <c r="CX73" s="162"/>
      <c r="CY73" s="162"/>
      <c r="CZ73" s="162"/>
      <c r="DA73" s="162"/>
      <c r="DB73" s="162"/>
      <c r="DC73" s="162"/>
      <c r="DD73" s="162"/>
      <c r="DE73" s="162"/>
      <c r="DF73" s="162"/>
      <c r="DG73" s="162"/>
      <c r="DH73" s="162"/>
      <c r="DI73" s="162"/>
      <c r="DJ73" s="162"/>
      <c r="DK73" s="162"/>
      <c r="DL73" s="162"/>
      <c r="DM73" s="162"/>
      <c r="DN73" s="162"/>
      <c r="DO73" s="162"/>
      <c r="DP73" s="162"/>
      <c r="DQ73" s="162"/>
      <c r="DR73" s="162"/>
      <c r="DS73" s="162"/>
      <c r="DT73" s="162"/>
      <c r="DU73" s="162"/>
      <c r="DV73" s="162"/>
      <c r="DW73" s="162"/>
      <c r="DX73" s="162"/>
      <c r="DY73" s="162"/>
      <c r="DZ73" s="162"/>
      <c r="EA73" s="162"/>
      <c r="EB73" s="162"/>
      <c r="EC73" s="162"/>
      <c r="ED73" s="162"/>
      <c r="EE73" s="162"/>
      <c r="EF73" s="162"/>
      <c r="EG73" s="162"/>
      <c r="EH73" s="162"/>
      <c r="EI73" s="162"/>
      <c r="EJ73" s="162"/>
      <c r="EK73" s="162"/>
      <c r="EL73" s="162"/>
      <c r="EM73" s="162"/>
      <c r="EN73" s="162"/>
      <c r="EO73" s="162"/>
      <c r="EP73" s="162"/>
      <c r="EQ73" s="162"/>
      <c r="ER73" s="162"/>
      <c r="ES73" s="162"/>
      <c r="ET73" s="162"/>
      <c r="EU73" s="162"/>
      <c r="EV73" s="162"/>
      <c r="EW73" s="162"/>
      <c r="EX73" s="162"/>
      <c r="EY73" s="162"/>
      <c r="EZ73" s="162"/>
      <c r="FA73" s="162"/>
      <c r="FB73" s="162"/>
      <c r="FC73" s="162"/>
      <c r="FD73" s="162"/>
      <c r="FE73" s="162"/>
      <c r="FF73" s="162"/>
      <c r="FG73" s="162"/>
      <c r="FH73" s="162"/>
      <c r="FI73" s="162"/>
      <c r="FJ73" s="162"/>
      <c r="FK73" s="162"/>
      <c r="FL73" s="162"/>
      <c r="FM73" s="162"/>
      <c r="FN73" s="162"/>
      <c r="FO73" s="162"/>
      <c r="FP73" s="162"/>
      <c r="FQ73" s="162"/>
      <c r="FR73" s="162"/>
      <c r="FS73" s="162"/>
      <c r="FT73" s="162"/>
      <c r="FU73" s="162"/>
      <c r="FV73" s="162"/>
      <c r="FW73" s="162"/>
      <c r="FX73" s="162"/>
      <c r="FY73" s="162"/>
      <c r="FZ73" s="162"/>
      <c r="GA73" s="162"/>
      <c r="GB73" s="162"/>
      <c r="GC73" s="162"/>
      <c r="GD73" s="162"/>
      <c r="GE73" s="162"/>
      <c r="GF73" s="162"/>
      <c r="GG73" s="162"/>
      <c r="GH73" s="162"/>
      <c r="GI73" s="162"/>
      <c r="GJ73" s="162"/>
      <c r="GK73" s="162"/>
      <c r="GL73" s="162"/>
      <c r="GM73" s="162"/>
      <c r="GN73" s="162"/>
      <c r="GO73" s="162"/>
      <c r="GP73" s="162"/>
      <c r="GQ73" s="162"/>
      <c r="GR73" s="162"/>
      <c r="GS73" s="162"/>
      <c r="GT73" s="162"/>
      <c r="GU73" s="162"/>
      <c r="GV73" s="162"/>
      <c r="GW73" s="162"/>
      <c r="GX73" s="162"/>
      <c r="GY73" s="162"/>
      <c r="GZ73" s="162"/>
      <c r="HA73" s="162"/>
      <c r="HB73" s="162"/>
      <c r="HC73" s="162"/>
      <c r="HD73" s="162"/>
      <c r="HE73" s="162"/>
      <c r="HF73" s="162"/>
      <c r="HG73" s="162"/>
      <c r="HH73" s="162"/>
      <c r="HI73" s="162"/>
      <c r="HJ73" s="162"/>
      <c r="HK73" s="162"/>
      <c r="HL73" s="162"/>
      <c r="HM73" s="162"/>
      <c r="HN73" s="162"/>
      <c r="HO73" s="162"/>
      <c r="HP73" s="162"/>
      <c r="HQ73" s="162"/>
      <c r="HR73" s="162"/>
      <c r="HS73" s="162"/>
      <c r="HT73" s="162"/>
      <c r="HU73" s="162"/>
      <c r="HV73" s="162"/>
      <c r="HW73" s="162"/>
      <c r="HX73" s="162"/>
      <c r="HY73" s="162"/>
      <c r="HZ73" s="162"/>
      <c r="IA73" s="162"/>
      <c r="IB73" s="162"/>
      <c r="IC73" s="162"/>
      <c r="ID73" s="162"/>
      <c r="IE73" s="162"/>
      <c r="IF73" s="162"/>
      <c r="IG73" s="162"/>
      <c r="IH73" s="162"/>
      <c r="II73" s="162"/>
      <c r="IJ73" s="162"/>
      <c r="IK73" s="162"/>
      <c r="IL73" s="162"/>
      <c r="IM73" s="162"/>
      <c r="IN73" s="162"/>
      <c r="IO73" s="162"/>
      <c r="IP73" s="162"/>
      <c r="IQ73" s="162"/>
      <c r="IR73" s="162"/>
      <c r="IS73" s="162"/>
      <c r="IT73" s="162"/>
      <c r="IU73" s="162"/>
      <c r="IV73" s="162"/>
    </row>
    <row r="74" spans="1:256" ht="66">
      <c r="A74" s="794"/>
      <c r="B74" s="797"/>
      <c r="C74" s="790" t="s">
        <v>1369</v>
      </c>
      <c r="D74" s="787" t="s">
        <v>1370</v>
      </c>
      <c r="E74" s="198" t="s">
        <v>1371</v>
      </c>
      <c r="F74" s="187" t="s">
        <v>1372</v>
      </c>
      <c r="G74" s="188"/>
      <c r="H74" s="189"/>
      <c r="I74" s="189"/>
      <c r="J74" s="189"/>
      <c r="K74" s="189" t="s">
        <v>1223</v>
      </c>
      <c r="L74" s="189"/>
      <c r="M74" s="189" t="s">
        <v>1223</v>
      </c>
      <c r="N74" s="189"/>
      <c r="O74" s="189" t="s">
        <v>1223</v>
      </c>
      <c r="P74" s="189"/>
      <c r="Q74" s="189" t="s">
        <v>1223</v>
      </c>
      <c r="R74" s="189"/>
      <c r="S74" s="189" t="s">
        <v>1223</v>
      </c>
      <c r="T74" s="189"/>
      <c r="U74" s="189" t="s">
        <v>1223</v>
      </c>
      <c r="V74" s="189"/>
      <c r="W74" s="189"/>
      <c r="X74" s="189"/>
      <c r="Y74" s="189"/>
      <c r="Z74" s="189"/>
      <c r="AA74" s="189"/>
      <c r="AB74" s="189"/>
      <c r="AC74" s="189"/>
      <c r="AD74" s="190"/>
      <c r="AE74" s="191">
        <f t="shared" si="0"/>
        <v>6</v>
      </c>
      <c r="AF74" s="192">
        <f t="shared" si="1"/>
        <v>0</v>
      </c>
      <c r="AG74" s="193">
        <f t="shared" si="2"/>
        <v>0</v>
      </c>
      <c r="AH74" s="194">
        <f t="shared" si="3"/>
        <v>0</v>
      </c>
      <c r="AI74" s="195" t="s">
        <v>1373</v>
      </c>
      <c r="AJ74" s="196"/>
      <c r="AK74" s="162"/>
      <c r="AL74" s="162"/>
      <c r="AM74" s="162"/>
      <c r="AN74" s="162"/>
      <c r="AO74" s="162"/>
      <c r="AP74" s="162"/>
      <c r="AQ74" s="162"/>
      <c r="AR74" s="162"/>
      <c r="AS74" s="162"/>
      <c r="AT74" s="162"/>
      <c r="AU74" s="162"/>
      <c r="AV74" s="162"/>
      <c r="AW74" s="162"/>
      <c r="AX74" s="162"/>
      <c r="AY74" s="162"/>
      <c r="AZ74" s="162"/>
      <c r="BA74" s="162"/>
      <c r="BB74" s="162"/>
      <c r="BC74" s="162"/>
      <c r="BD74" s="162"/>
      <c r="BE74" s="162"/>
      <c r="BF74" s="162"/>
      <c r="BG74" s="162"/>
      <c r="BH74" s="162"/>
      <c r="BI74" s="162"/>
      <c r="BJ74" s="162"/>
      <c r="BK74" s="162"/>
      <c r="BL74" s="162"/>
      <c r="BM74" s="162"/>
      <c r="BN74" s="162"/>
      <c r="BO74" s="162"/>
      <c r="BP74" s="162"/>
      <c r="BQ74" s="162"/>
      <c r="BR74" s="162"/>
      <c r="BS74" s="162"/>
      <c r="BT74" s="162"/>
      <c r="BU74" s="162"/>
      <c r="BV74" s="162"/>
      <c r="BW74" s="162"/>
      <c r="BX74" s="162"/>
      <c r="BY74" s="162"/>
      <c r="BZ74" s="162"/>
      <c r="CA74" s="162"/>
      <c r="CB74" s="162"/>
      <c r="CC74" s="162"/>
      <c r="CD74" s="162"/>
      <c r="CE74" s="162"/>
      <c r="CF74" s="162"/>
      <c r="CG74" s="162"/>
      <c r="CH74" s="162"/>
      <c r="CI74" s="162"/>
      <c r="CJ74" s="162"/>
      <c r="CK74" s="162"/>
      <c r="CL74" s="162"/>
      <c r="CM74" s="162"/>
      <c r="CN74" s="162"/>
      <c r="CO74" s="162"/>
      <c r="CP74" s="162"/>
      <c r="CQ74" s="162"/>
      <c r="CR74" s="162"/>
      <c r="CS74" s="162"/>
      <c r="CT74" s="162"/>
      <c r="CU74" s="162"/>
      <c r="CV74" s="162"/>
      <c r="CW74" s="162"/>
      <c r="CX74" s="162"/>
      <c r="CY74" s="162"/>
      <c r="CZ74" s="162"/>
      <c r="DA74" s="162"/>
      <c r="DB74" s="162"/>
      <c r="DC74" s="162"/>
      <c r="DD74" s="162"/>
      <c r="DE74" s="162"/>
      <c r="DF74" s="162"/>
      <c r="DG74" s="162"/>
      <c r="DH74" s="162"/>
      <c r="DI74" s="162"/>
      <c r="DJ74" s="162"/>
      <c r="DK74" s="162"/>
      <c r="DL74" s="162"/>
      <c r="DM74" s="162"/>
      <c r="DN74" s="162"/>
      <c r="DO74" s="162"/>
      <c r="DP74" s="162"/>
      <c r="DQ74" s="162"/>
      <c r="DR74" s="162"/>
      <c r="DS74" s="162"/>
      <c r="DT74" s="162"/>
      <c r="DU74" s="162"/>
      <c r="DV74" s="162"/>
      <c r="DW74" s="162"/>
      <c r="DX74" s="162"/>
      <c r="DY74" s="162"/>
      <c r="DZ74" s="162"/>
      <c r="EA74" s="162"/>
      <c r="EB74" s="162"/>
      <c r="EC74" s="162"/>
      <c r="ED74" s="162"/>
      <c r="EE74" s="162"/>
      <c r="EF74" s="162"/>
      <c r="EG74" s="162"/>
      <c r="EH74" s="162"/>
      <c r="EI74" s="162"/>
      <c r="EJ74" s="162"/>
      <c r="EK74" s="162"/>
      <c r="EL74" s="162"/>
      <c r="EM74" s="162"/>
      <c r="EN74" s="162"/>
      <c r="EO74" s="162"/>
      <c r="EP74" s="162"/>
      <c r="EQ74" s="162"/>
      <c r="ER74" s="162"/>
      <c r="ES74" s="162"/>
      <c r="ET74" s="162"/>
      <c r="EU74" s="162"/>
      <c r="EV74" s="162"/>
      <c r="EW74" s="162"/>
      <c r="EX74" s="162"/>
      <c r="EY74" s="162"/>
      <c r="EZ74" s="162"/>
      <c r="FA74" s="162"/>
      <c r="FB74" s="162"/>
      <c r="FC74" s="162"/>
      <c r="FD74" s="162"/>
      <c r="FE74" s="162"/>
      <c r="FF74" s="162"/>
      <c r="FG74" s="162"/>
      <c r="FH74" s="162"/>
      <c r="FI74" s="162"/>
      <c r="FJ74" s="162"/>
      <c r="FK74" s="162"/>
      <c r="FL74" s="162"/>
      <c r="FM74" s="162"/>
      <c r="FN74" s="162"/>
      <c r="FO74" s="162"/>
      <c r="FP74" s="162"/>
      <c r="FQ74" s="162"/>
      <c r="FR74" s="162"/>
      <c r="FS74" s="162"/>
      <c r="FT74" s="162"/>
      <c r="FU74" s="162"/>
      <c r="FV74" s="162"/>
      <c r="FW74" s="162"/>
      <c r="FX74" s="162"/>
      <c r="FY74" s="162"/>
      <c r="FZ74" s="162"/>
      <c r="GA74" s="162"/>
      <c r="GB74" s="162"/>
      <c r="GC74" s="162"/>
      <c r="GD74" s="162"/>
      <c r="GE74" s="162"/>
      <c r="GF74" s="162"/>
      <c r="GG74" s="162"/>
      <c r="GH74" s="162"/>
      <c r="GI74" s="162"/>
      <c r="GJ74" s="162"/>
      <c r="GK74" s="162"/>
      <c r="GL74" s="162"/>
      <c r="GM74" s="162"/>
      <c r="GN74" s="162"/>
      <c r="GO74" s="162"/>
      <c r="GP74" s="162"/>
      <c r="GQ74" s="162"/>
      <c r="GR74" s="162"/>
      <c r="GS74" s="162"/>
      <c r="GT74" s="162"/>
      <c r="GU74" s="162"/>
      <c r="GV74" s="162"/>
      <c r="GW74" s="162"/>
      <c r="GX74" s="162"/>
      <c r="GY74" s="162"/>
      <c r="GZ74" s="162"/>
      <c r="HA74" s="162"/>
      <c r="HB74" s="162"/>
      <c r="HC74" s="162"/>
      <c r="HD74" s="162"/>
      <c r="HE74" s="162"/>
      <c r="HF74" s="162"/>
      <c r="HG74" s="162"/>
      <c r="HH74" s="162"/>
      <c r="HI74" s="162"/>
      <c r="HJ74" s="162"/>
      <c r="HK74" s="162"/>
      <c r="HL74" s="162"/>
      <c r="HM74" s="162"/>
      <c r="HN74" s="162"/>
      <c r="HO74" s="162"/>
      <c r="HP74" s="162"/>
      <c r="HQ74" s="162"/>
      <c r="HR74" s="162"/>
      <c r="HS74" s="162"/>
      <c r="HT74" s="162"/>
      <c r="HU74" s="162"/>
      <c r="HV74" s="162"/>
      <c r="HW74" s="162"/>
      <c r="HX74" s="162"/>
      <c r="HY74" s="162"/>
      <c r="HZ74" s="162"/>
      <c r="IA74" s="162"/>
      <c r="IB74" s="162"/>
      <c r="IC74" s="162"/>
      <c r="ID74" s="162"/>
      <c r="IE74" s="162"/>
      <c r="IF74" s="162"/>
      <c r="IG74" s="162"/>
      <c r="IH74" s="162"/>
      <c r="II74" s="162"/>
      <c r="IJ74" s="162"/>
      <c r="IK74" s="162"/>
      <c r="IL74" s="162"/>
      <c r="IM74" s="162"/>
      <c r="IN74" s="162"/>
      <c r="IO74" s="162"/>
      <c r="IP74" s="162"/>
      <c r="IQ74" s="162"/>
      <c r="IR74" s="162"/>
      <c r="IS74" s="162"/>
      <c r="IT74" s="162"/>
      <c r="IU74" s="162"/>
      <c r="IV74" s="162"/>
    </row>
    <row r="75" spans="1:256" ht="33">
      <c r="A75" s="794"/>
      <c r="B75" s="797"/>
      <c r="C75" s="790"/>
      <c r="D75" s="787"/>
      <c r="E75" s="198" t="s">
        <v>1374</v>
      </c>
      <c r="F75" s="187" t="s">
        <v>1241</v>
      </c>
      <c r="G75" s="188"/>
      <c r="H75" s="189"/>
      <c r="I75" s="189" t="s">
        <v>1223</v>
      </c>
      <c r="J75" s="189"/>
      <c r="K75" s="189" t="s">
        <v>1223</v>
      </c>
      <c r="L75" s="189"/>
      <c r="M75" s="189"/>
      <c r="N75" s="189"/>
      <c r="O75" s="189"/>
      <c r="P75" s="189"/>
      <c r="Q75" s="189"/>
      <c r="R75" s="189"/>
      <c r="S75" s="189"/>
      <c r="T75" s="189"/>
      <c r="U75" s="189"/>
      <c r="V75" s="189"/>
      <c r="W75" s="189"/>
      <c r="X75" s="189"/>
      <c r="Y75" s="189"/>
      <c r="Z75" s="189"/>
      <c r="AA75" s="189"/>
      <c r="AB75" s="189"/>
      <c r="AC75" s="189"/>
      <c r="AD75" s="190"/>
      <c r="AE75" s="191">
        <f t="shared" si="0"/>
        <v>2</v>
      </c>
      <c r="AF75" s="192">
        <f t="shared" si="1"/>
        <v>0</v>
      </c>
      <c r="AG75" s="193">
        <f t="shared" si="2"/>
        <v>0</v>
      </c>
      <c r="AH75" s="194">
        <f t="shared" si="3"/>
        <v>0</v>
      </c>
      <c r="AI75" s="195" t="s">
        <v>1375</v>
      </c>
      <c r="AJ75" s="196"/>
      <c r="AK75" s="162"/>
      <c r="AL75" s="162"/>
      <c r="AM75" s="162"/>
      <c r="AN75" s="162"/>
      <c r="AO75" s="162"/>
      <c r="AP75" s="162"/>
      <c r="AQ75" s="162"/>
      <c r="AR75" s="162"/>
      <c r="AS75" s="162"/>
      <c r="AT75" s="162"/>
      <c r="AU75" s="162"/>
      <c r="AV75" s="162"/>
      <c r="AW75" s="162"/>
      <c r="AX75" s="162"/>
      <c r="AY75" s="162"/>
      <c r="AZ75" s="162"/>
      <c r="BA75" s="162"/>
      <c r="BB75" s="162"/>
      <c r="BC75" s="162"/>
      <c r="BD75" s="162"/>
      <c r="BE75" s="162"/>
      <c r="BF75" s="162"/>
      <c r="BG75" s="162"/>
      <c r="BH75" s="162"/>
      <c r="BI75" s="162"/>
      <c r="BJ75" s="162"/>
      <c r="BK75" s="162"/>
      <c r="BL75" s="162"/>
      <c r="BM75" s="162"/>
      <c r="BN75" s="162"/>
      <c r="BO75" s="162"/>
      <c r="BP75" s="162"/>
      <c r="BQ75" s="162"/>
      <c r="BR75" s="162"/>
      <c r="BS75" s="162"/>
      <c r="BT75" s="162"/>
      <c r="BU75" s="162"/>
      <c r="BV75" s="162"/>
      <c r="BW75" s="162"/>
      <c r="BX75" s="162"/>
      <c r="BY75" s="162"/>
      <c r="BZ75" s="162"/>
      <c r="CA75" s="162"/>
      <c r="CB75" s="162"/>
      <c r="CC75" s="162"/>
      <c r="CD75" s="162"/>
      <c r="CE75" s="162"/>
      <c r="CF75" s="162"/>
      <c r="CG75" s="162"/>
      <c r="CH75" s="162"/>
      <c r="CI75" s="162"/>
      <c r="CJ75" s="162"/>
      <c r="CK75" s="162"/>
      <c r="CL75" s="162"/>
      <c r="CM75" s="162"/>
      <c r="CN75" s="162"/>
      <c r="CO75" s="162"/>
      <c r="CP75" s="162"/>
      <c r="CQ75" s="162"/>
      <c r="CR75" s="162"/>
      <c r="CS75" s="162"/>
      <c r="CT75" s="162"/>
      <c r="CU75" s="162"/>
      <c r="CV75" s="162"/>
      <c r="CW75" s="162"/>
      <c r="CX75" s="162"/>
      <c r="CY75" s="162"/>
      <c r="CZ75" s="162"/>
      <c r="DA75" s="162"/>
      <c r="DB75" s="162"/>
      <c r="DC75" s="162"/>
      <c r="DD75" s="162"/>
      <c r="DE75" s="162"/>
      <c r="DF75" s="162"/>
      <c r="DG75" s="162"/>
      <c r="DH75" s="162"/>
      <c r="DI75" s="162"/>
      <c r="DJ75" s="162"/>
      <c r="DK75" s="162"/>
      <c r="DL75" s="162"/>
      <c r="DM75" s="162"/>
      <c r="DN75" s="162"/>
      <c r="DO75" s="162"/>
      <c r="DP75" s="162"/>
      <c r="DQ75" s="162"/>
      <c r="DR75" s="162"/>
      <c r="DS75" s="162"/>
      <c r="DT75" s="162"/>
      <c r="DU75" s="162"/>
      <c r="DV75" s="162"/>
      <c r="DW75" s="162"/>
      <c r="DX75" s="162"/>
      <c r="DY75" s="162"/>
      <c r="DZ75" s="162"/>
      <c r="EA75" s="162"/>
      <c r="EB75" s="162"/>
      <c r="EC75" s="162"/>
      <c r="ED75" s="162"/>
      <c r="EE75" s="162"/>
      <c r="EF75" s="162"/>
      <c r="EG75" s="162"/>
      <c r="EH75" s="162"/>
      <c r="EI75" s="162"/>
      <c r="EJ75" s="162"/>
      <c r="EK75" s="162"/>
      <c r="EL75" s="162"/>
      <c r="EM75" s="162"/>
      <c r="EN75" s="162"/>
      <c r="EO75" s="162"/>
      <c r="EP75" s="162"/>
      <c r="EQ75" s="162"/>
      <c r="ER75" s="162"/>
      <c r="ES75" s="162"/>
      <c r="ET75" s="162"/>
      <c r="EU75" s="162"/>
      <c r="EV75" s="162"/>
      <c r="EW75" s="162"/>
      <c r="EX75" s="162"/>
      <c r="EY75" s="162"/>
      <c r="EZ75" s="162"/>
      <c r="FA75" s="162"/>
      <c r="FB75" s="162"/>
      <c r="FC75" s="162"/>
      <c r="FD75" s="162"/>
      <c r="FE75" s="162"/>
      <c r="FF75" s="162"/>
      <c r="FG75" s="162"/>
      <c r="FH75" s="162"/>
      <c r="FI75" s="162"/>
      <c r="FJ75" s="162"/>
      <c r="FK75" s="162"/>
      <c r="FL75" s="162"/>
      <c r="FM75" s="162"/>
      <c r="FN75" s="162"/>
      <c r="FO75" s="162"/>
      <c r="FP75" s="162"/>
      <c r="FQ75" s="162"/>
      <c r="FR75" s="162"/>
      <c r="FS75" s="162"/>
      <c r="FT75" s="162"/>
      <c r="FU75" s="162"/>
      <c r="FV75" s="162"/>
      <c r="FW75" s="162"/>
      <c r="FX75" s="162"/>
      <c r="FY75" s="162"/>
      <c r="FZ75" s="162"/>
      <c r="GA75" s="162"/>
      <c r="GB75" s="162"/>
      <c r="GC75" s="162"/>
      <c r="GD75" s="162"/>
      <c r="GE75" s="162"/>
      <c r="GF75" s="162"/>
      <c r="GG75" s="162"/>
      <c r="GH75" s="162"/>
      <c r="GI75" s="162"/>
      <c r="GJ75" s="162"/>
      <c r="GK75" s="162"/>
      <c r="GL75" s="162"/>
      <c r="GM75" s="162"/>
      <c r="GN75" s="162"/>
      <c r="GO75" s="162"/>
      <c r="GP75" s="162"/>
      <c r="GQ75" s="162"/>
      <c r="GR75" s="162"/>
      <c r="GS75" s="162"/>
      <c r="GT75" s="162"/>
      <c r="GU75" s="162"/>
      <c r="GV75" s="162"/>
      <c r="GW75" s="162"/>
      <c r="GX75" s="162"/>
      <c r="GY75" s="162"/>
      <c r="GZ75" s="162"/>
      <c r="HA75" s="162"/>
      <c r="HB75" s="162"/>
      <c r="HC75" s="162"/>
      <c r="HD75" s="162"/>
      <c r="HE75" s="162"/>
      <c r="HF75" s="162"/>
      <c r="HG75" s="162"/>
      <c r="HH75" s="162"/>
      <c r="HI75" s="162"/>
      <c r="HJ75" s="162"/>
      <c r="HK75" s="162"/>
      <c r="HL75" s="162"/>
      <c r="HM75" s="162"/>
      <c r="HN75" s="162"/>
      <c r="HO75" s="162"/>
      <c r="HP75" s="162"/>
      <c r="HQ75" s="162"/>
      <c r="HR75" s="162"/>
      <c r="HS75" s="162"/>
      <c r="HT75" s="162"/>
      <c r="HU75" s="162"/>
      <c r="HV75" s="162"/>
      <c r="HW75" s="162"/>
      <c r="HX75" s="162"/>
      <c r="HY75" s="162"/>
      <c r="HZ75" s="162"/>
      <c r="IA75" s="162"/>
      <c r="IB75" s="162"/>
      <c r="IC75" s="162"/>
      <c r="ID75" s="162"/>
      <c r="IE75" s="162"/>
      <c r="IF75" s="162"/>
      <c r="IG75" s="162"/>
      <c r="IH75" s="162"/>
      <c r="II75" s="162"/>
      <c r="IJ75" s="162"/>
      <c r="IK75" s="162"/>
      <c r="IL75" s="162"/>
      <c r="IM75" s="162"/>
      <c r="IN75" s="162"/>
      <c r="IO75" s="162"/>
      <c r="IP75" s="162"/>
      <c r="IQ75" s="162"/>
      <c r="IR75" s="162"/>
      <c r="IS75" s="162"/>
      <c r="IT75" s="162"/>
      <c r="IU75" s="162"/>
      <c r="IV75" s="162"/>
    </row>
    <row r="76" spans="1:256" ht="33">
      <c r="A76" s="794"/>
      <c r="B76" s="797"/>
      <c r="C76" s="790"/>
      <c r="D76" s="787"/>
      <c r="E76" s="198" t="s">
        <v>1376</v>
      </c>
      <c r="F76" s="187" t="s">
        <v>1241</v>
      </c>
      <c r="G76" s="188"/>
      <c r="H76" s="189"/>
      <c r="I76" s="189" t="s">
        <v>1223</v>
      </c>
      <c r="J76" s="189"/>
      <c r="K76" s="189" t="s">
        <v>1223</v>
      </c>
      <c r="L76" s="189"/>
      <c r="M76" s="189" t="s">
        <v>1223</v>
      </c>
      <c r="N76" s="189"/>
      <c r="O76" s="189" t="s">
        <v>1223</v>
      </c>
      <c r="P76" s="189"/>
      <c r="Q76" s="189" t="s">
        <v>1223</v>
      </c>
      <c r="R76" s="189"/>
      <c r="S76" s="189"/>
      <c r="T76" s="189"/>
      <c r="U76" s="189"/>
      <c r="V76" s="189"/>
      <c r="W76" s="189"/>
      <c r="X76" s="189"/>
      <c r="Y76" s="189"/>
      <c r="Z76" s="189"/>
      <c r="AA76" s="189"/>
      <c r="AB76" s="189"/>
      <c r="AC76" s="189"/>
      <c r="AD76" s="190"/>
      <c r="AE76" s="191">
        <f t="shared" si="0"/>
        <v>5</v>
      </c>
      <c r="AF76" s="192">
        <f t="shared" si="1"/>
        <v>0</v>
      </c>
      <c r="AG76" s="193">
        <f t="shared" si="2"/>
        <v>0</v>
      </c>
      <c r="AH76" s="194">
        <f t="shared" si="3"/>
        <v>0</v>
      </c>
      <c r="AI76" s="195" t="s">
        <v>1377</v>
      </c>
      <c r="AJ76" s="196"/>
      <c r="AK76" s="162"/>
      <c r="AL76" s="162"/>
      <c r="AM76" s="162"/>
      <c r="AN76" s="162"/>
      <c r="AO76" s="162"/>
      <c r="AP76" s="162"/>
      <c r="AQ76" s="162"/>
      <c r="AR76" s="162"/>
      <c r="AS76" s="162"/>
      <c r="AT76" s="162"/>
      <c r="AU76" s="162"/>
      <c r="AV76" s="162"/>
      <c r="AW76" s="162"/>
      <c r="AX76" s="162"/>
      <c r="AY76" s="162"/>
      <c r="AZ76" s="162"/>
      <c r="BA76" s="162"/>
      <c r="BB76" s="162"/>
      <c r="BC76" s="162"/>
      <c r="BD76" s="162"/>
      <c r="BE76" s="162"/>
      <c r="BF76" s="162"/>
      <c r="BG76" s="162"/>
      <c r="BH76" s="162"/>
      <c r="BI76" s="162"/>
      <c r="BJ76" s="162"/>
      <c r="BK76" s="162"/>
      <c r="BL76" s="162"/>
      <c r="BM76" s="162"/>
      <c r="BN76" s="162"/>
      <c r="BO76" s="162"/>
      <c r="BP76" s="162"/>
      <c r="BQ76" s="162"/>
      <c r="BR76" s="162"/>
      <c r="BS76" s="162"/>
      <c r="BT76" s="162"/>
      <c r="BU76" s="162"/>
      <c r="BV76" s="162"/>
      <c r="BW76" s="162"/>
      <c r="BX76" s="162"/>
      <c r="BY76" s="162"/>
      <c r="BZ76" s="162"/>
      <c r="CA76" s="162"/>
      <c r="CB76" s="162"/>
      <c r="CC76" s="162"/>
      <c r="CD76" s="162"/>
      <c r="CE76" s="162"/>
      <c r="CF76" s="162"/>
      <c r="CG76" s="162"/>
      <c r="CH76" s="162"/>
      <c r="CI76" s="162"/>
      <c r="CJ76" s="162"/>
      <c r="CK76" s="162"/>
      <c r="CL76" s="162"/>
      <c r="CM76" s="162"/>
      <c r="CN76" s="162"/>
      <c r="CO76" s="162"/>
      <c r="CP76" s="162"/>
      <c r="CQ76" s="162"/>
      <c r="CR76" s="162"/>
      <c r="CS76" s="162"/>
      <c r="CT76" s="162"/>
      <c r="CU76" s="162"/>
      <c r="CV76" s="162"/>
      <c r="CW76" s="162"/>
      <c r="CX76" s="162"/>
      <c r="CY76" s="162"/>
      <c r="CZ76" s="162"/>
      <c r="DA76" s="162"/>
      <c r="DB76" s="162"/>
      <c r="DC76" s="162"/>
      <c r="DD76" s="162"/>
      <c r="DE76" s="162"/>
      <c r="DF76" s="162"/>
      <c r="DG76" s="162"/>
      <c r="DH76" s="162"/>
      <c r="DI76" s="162"/>
      <c r="DJ76" s="162"/>
      <c r="DK76" s="162"/>
      <c r="DL76" s="162"/>
      <c r="DM76" s="162"/>
      <c r="DN76" s="162"/>
      <c r="DO76" s="162"/>
      <c r="DP76" s="162"/>
      <c r="DQ76" s="162"/>
      <c r="DR76" s="162"/>
      <c r="DS76" s="162"/>
      <c r="DT76" s="162"/>
      <c r="DU76" s="162"/>
      <c r="DV76" s="162"/>
      <c r="DW76" s="162"/>
      <c r="DX76" s="162"/>
      <c r="DY76" s="162"/>
      <c r="DZ76" s="162"/>
      <c r="EA76" s="162"/>
      <c r="EB76" s="162"/>
      <c r="EC76" s="162"/>
      <c r="ED76" s="162"/>
      <c r="EE76" s="162"/>
      <c r="EF76" s="162"/>
      <c r="EG76" s="162"/>
      <c r="EH76" s="162"/>
      <c r="EI76" s="162"/>
      <c r="EJ76" s="162"/>
      <c r="EK76" s="162"/>
      <c r="EL76" s="162"/>
      <c r="EM76" s="162"/>
      <c r="EN76" s="162"/>
      <c r="EO76" s="162"/>
      <c r="EP76" s="162"/>
      <c r="EQ76" s="162"/>
      <c r="ER76" s="162"/>
      <c r="ES76" s="162"/>
      <c r="ET76" s="162"/>
      <c r="EU76" s="162"/>
      <c r="EV76" s="162"/>
      <c r="EW76" s="162"/>
      <c r="EX76" s="162"/>
      <c r="EY76" s="162"/>
      <c r="EZ76" s="162"/>
      <c r="FA76" s="162"/>
      <c r="FB76" s="162"/>
      <c r="FC76" s="162"/>
      <c r="FD76" s="162"/>
      <c r="FE76" s="162"/>
      <c r="FF76" s="162"/>
      <c r="FG76" s="162"/>
      <c r="FH76" s="162"/>
      <c r="FI76" s="162"/>
      <c r="FJ76" s="162"/>
      <c r="FK76" s="162"/>
      <c r="FL76" s="162"/>
      <c r="FM76" s="162"/>
      <c r="FN76" s="162"/>
      <c r="FO76" s="162"/>
      <c r="FP76" s="162"/>
      <c r="FQ76" s="162"/>
      <c r="FR76" s="162"/>
      <c r="FS76" s="162"/>
      <c r="FT76" s="162"/>
      <c r="FU76" s="162"/>
      <c r="FV76" s="162"/>
      <c r="FW76" s="162"/>
      <c r="FX76" s="162"/>
      <c r="FY76" s="162"/>
      <c r="FZ76" s="162"/>
      <c r="GA76" s="162"/>
      <c r="GB76" s="162"/>
      <c r="GC76" s="162"/>
      <c r="GD76" s="162"/>
      <c r="GE76" s="162"/>
      <c r="GF76" s="162"/>
      <c r="GG76" s="162"/>
      <c r="GH76" s="162"/>
      <c r="GI76" s="162"/>
      <c r="GJ76" s="162"/>
      <c r="GK76" s="162"/>
      <c r="GL76" s="162"/>
      <c r="GM76" s="162"/>
      <c r="GN76" s="162"/>
      <c r="GO76" s="162"/>
      <c r="GP76" s="162"/>
      <c r="GQ76" s="162"/>
      <c r="GR76" s="162"/>
      <c r="GS76" s="162"/>
      <c r="GT76" s="162"/>
      <c r="GU76" s="162"/>
      <c r="GV76" s="162"/>
      <c r="GW76" s="162"/>
      <c r="GX76" s="162"/>
      <c r="GY76" s="162"/>
      <c r="GZ76" s="162"/>
      <c r="HA76" s="162"/>
      <c r="HB76" s="162"/>
      <c r="HC76" s="162"/>
      <c r="HD76" s="162"/>
      <c r="HE76" s="162"/>
      <c r="HF76" s="162"/>
      <c r="HG76" s="162"/>
      <c r="HH76" s="162"/>
      <c r="HI76" s="162"/>
      <c r="HJ76" s="162"/>
      <c r="HK76" s="162"/>
      <c r="HL76" s="162"/>
      <c r="HM76" s="162"/>
      <c r="HN76" s="162"/>
      <c r="HO76" s="162"/>
      <c r="HP76" s="162"/>
      <c r="HQ76" s="162"/>
      <c r="HR76" s="162"/>
      <c r="HS76" s="162"/>
      <c r="HT76" s="162"/>
      <c r="HU76" s="162"/>
      <c r="HV76" s="162"/>
      <c r="HW76" s="162"/>
      <c r="HX76" s="162"/>
      <c r="HY76" s="162"/>
      <c r="HZ76" s="162"/>
      <c r="IA76" s="162"/>
      <c r="IB76" s="162"/>
      <c r="IC76" s="162"/>
      <c r="ID76" s="162"/>
      <c r="IE76" s="162"/>
      <c r="IF76" s="162"/>
      <c r="IG76" s="162"/>
      <c r="IH76" s="162"/>
      <c r="II76" s="162"/>
      <c r="IJ76" s="162"/>
      <c r="IK76" s="162"/>
      <c r="IL76" s="162"/>
      <c r="IM76" s="162"/>
      <c r="IN76" s="162"/>
      <c r="IO76" s="162"/>
      <c r="IP76" s="162"/>
      <c r="IQ76" s="162"/>
      <c r="IR76" s="162"/>
      <c r="IS76" s="162"/>
      <c r="IT76" s="162"/>
      <c r="IU76" s="162"/>
      <c r="IV76" s="162"/>
    </row>
    <row r="77" spans="1:256">
      <c r="A77" s="794"/>
      <c r="B77" s="797"/>
      <c r="C77" s="790"/>
      <c r="D77" s="787"/>
      <c r="E77" s="198" t="s">
        <v>1378</v>
      </c>
      <c r="F77" s="187" t="s">
        <v>1379</v>
      </c>
      <c r="G77" s="188"/>
      <c r="H77" s="189"/>
      <c r="I77" s="189" t="s">
        <v>1223</v>
      </c>
      <c r="J77" s="189"/>
      <c r="K77" s="189"/>
      <c r="L77" s="189"/>
      <c r="M77" s="189"/>
      <c r="N77" s="189"/>
      <c r="O77" s="189" t="s">
        <v>1223</v>
      </c>
      <c r="P77" s="189"/>
      <c r="Q77" s="189"/>
      <c r="R77" s="189"/>
      <c r="S77" s="189"/>
      <c r="T77" s="189"/>
      <c r="U77" s="189" t="s">
        <v>1223</v>
      </c>
      <c r="V77" s="189"/>
      <c r="W77" s="189"/>
      <c r="X77" s="189"/>
      <c r="Y77" s="189"/>
      <c r="Z77" s="189"/>
      <c r="AA77" s="189" t="s">
        <v>1223</v>
      </c>
      <c r="AB77" s="189"/>
      <c r="AC77" s="189"/>
      <c r="AD77" s="190"/>
      <c r="AE77" s="191">
        <f t="shared" si="0"/>
        <v>4</v>
      </c>
      <c r="AF77" s="192">
        <f t="shared" si="1"/>
        <v>0</v>
      </c>
      <c r="AG77" s="193">
        <f t="shared" si="2"/>
        <v>0</v>
      </c>
      <c r="AH77" s="194">
        <f t="shared" si="3"/>
        <v>0</v>
      </c>
      <c r="AI77" s="195" t="s">
        <v>1380</v>
      </c>
      <c r="AJ77" s="196"/>
      <c r="AK77" s="162"/>
      <c r="AL77" s="162"/>
      <c r="AM77" s="162"/>
      <c r="AN77" s="162"/>
      <c r="AO77" s="162"/>
      <c r="AP77" s="162"/>
      <c r="AQ77" s="162"/>
      <c r="AR77" s="162"/>
      <c r="AS77" s="162"/>
      <c r="AT77" s="162"/>
      <c r="AU77" s="162"/>
      <c r="AV77" s="162"/>
      <c r="AW77" s="162"/>
      <c r="AX77" s="162"/>
      <c r="AY77" s="162"/>
      <c r="AZ77" s="162"/>
      <c r="BA77" s="162"/>
      <c r="BB77" s="162"/>
      <c r="BC77" s="162"/>
      <c r="BD77" s="162"/>
      <c r="BE77" s="162"/>
      <c r="BF77" s="162"/>
      <c r="BG77" s="162"/>
      <c r="BH77" s="162"/>
      <c r="BI77" s="162"/>
      <c r="BJ77" s="162"/>
      <c r="BK77" s="162"/>
      <c r="BL77" s="162"/>
      <c r="BM77" s="162"/>
      <c r="BN77" s="162"/>
      <c r="BO77" s="162"/>
      <c r="BP77" s="162"/>
      <c r="BQ77" s="162"/>
      <c r="BR77" s="162"/>
      <c r="BS77" s="162"/>
      <c r="BT77" s="162"/>
      <c r="BU77" s="162"/>
      <c r="BV77" s="162"/>
      <c r="BW77" s="162"/>
      <c r="BX77" s="162"/>
      <c r="BY77" s="162"/>
      <c r="BZ77" s="162"/>
      <c r="CA77" s="162"/>
      <c r="CB77" s="162"/>
      <c r="CC77" s="162"/>
      <c r="CD77" s="162"/>
      <c r="CE77" s="162"/>
      <c r="CF77" s="162"/>
      <c r="CG77" s="162"/>
      <c r="CH77" s="162"/>
      <c r="CI77" s="162"/>
      <c r="CJ77" s="162"/>
      <c r="CK77" s="162"/>
      <c r="CL77" s="162"/>
      <c r="CM77" s="162"/>
      <c r="CN77" s="162"/>
      <c r="CO77" s="162"/>
      <c r="CP77" s="162"/>
      <c r="CQ77" s="162"/>
      <c r="CR77" s="162"/>
      <c r="CS77" s="162"/>
      <c r="CT77" s="162"/>
      <c r="CU77" s="162"/>
      <c r="CV77" s="162"/>
      <c r="CW77" s="162"/>
      <c r="CX77" s="162"/>
      <c r="CY77" s="162"/>
      <c r="CZ77" s="162"/>
      <c r="DA77" s="162"/>
      <c r="DB77" s="162"/>
      <c r="DC77" s="162"/>
      <c r="DD77" s="162"/>
      <c r="DE77" s="162"/>
      <c r="DF77" s="162"/>
      <c r="DG77" s="162"/>
      <c r="DH77" s="162"/>
      <c r="DI77" s="162"/>
      <c r="DJ77" s="162"/>
      <c r="DK77" s="162"/>
      <c r="DL77" s="162"/>
      <c r="DM77" s="162"/>
      <c r="DN77" s="162"/>
      <c r="DO77" s="162"/>
      <c r="DP77" s="162"/>
      <c r="DQ77" s="162"/>
      <c r="DR77" s="162"/>
      <c r="DS77" s="162"/>
      <c r="DT77" s="162"/>
      <c r="DU77" s="162"/>
      <c r="DV77" s="162"/>
      <c r="DW77" s="162"/>
      <c r="DX77" s="162"/>
      <c r="DY77" s="162"/>
      <c r="DZ77" s="162"/>
      <c r="EA77" s="162"/>
      <c r="EB77" s="162"/>
      <c r="EC77" s="162"/>
      <c r="ED77" s="162"/>
      <c r="EE77" s="162"/>
      <c r="EF77" s="162"/>
      <c r="EG77" s="162"/>
      <c r="EH77" s="162"/>
      <c r="EI77" s="162"/>
      <c r="EJ77" s="162"/>
      <c r="EK77" s="162"/>
      <c r="EL77" s="162"/>
      <c r="EM77" s="162"/>
      <c r="EN77" s="162"/>
      <c r="EO77" s="162"/>
      <c r="EP77" s="162"/>
      <c r="EQ77" s="162"/>
      <c r="ER77" s="162"/>
      <c r="ES77" s="162"/>
      <c r="ET77" s="162"/>
      <c r="EU77" s="162"/>
      <c r="EV77" s="162"/>
      <c r="EW77" s="162"/>
      <c r="EX77" s="162"/>
      <c r="EY77" s="162"/>
      <c r="EZ77" s="162"/>
      <c r="FA77" s="162"/>
      <c r="FB77" s="162"/>
      <c r="FC77" s="162"/>
      <c r="FD77" s="162"/>
      <c r="FE77" s="162"/>
      <c r="FF77" s="162"/>
      <c r="FG77" s="162"/>
      <c r="FH77" s="162"/>
      <c r="FI77" s="162"/>
      <c r="FJ77" s="162"/>
      <c r="FK77" s="162"/>
      <c r="FL77" s="162"/>
      <c r="FM77" s="162"/>
      <c r="FN77" s="162"/>
      <c r="FO77" s="162"/>
      <c r="FP77" s="162"/>
      <c r="FQ77" s="162"/>
      <c r="FR77" s="162"/>
      <c r="FS77" s="162"/>
      <c r="FT77" s="162"/>
      <c r="FU77" s="162"/>
      <c r="FV77" s="162"/>
      <c r="FW77" s="162"/>
      <c r="FX77" s="162"/>
      <c r="FY77" s="162"/>
      <c r="FZ77" s="162"/>
      <c r="GA77" s="162"/>
      <c r="GB77" s="162"/>
      <c r="GC77" s="162"/>
      <c r="GD77" s="162"/>
      <c r="GE77" s="162"/>
      <c r="GF77" s="162"/>
      <c r="GG77" s="162"/>
      <c r="GH77" s="162"/>
      <c r="GI77" s="162"/>
      <c r="GJ77" s="162"/>
      <c r="GK77" s="162"/>
      <c r="GL77" s="162"/>
      <c r="GM77" s="162"/>
      <c r="GN77" s="162"/>
      <c r="GO77" s="162"/>
      <c r="GP77" s="162"/>
      <c r="GQ77" s="162"/>
      <c r="GR77" s="162"/>
      <c r="GS77" s="162"/>
      <c r="GT77" s="162"/>
      <c r="GU77" s="162"/>
      <c r="GV77" s="162"/>
      <c r="GW77" s="162"/>
      <c r="GX77" s="162"/>
      <c r="GY77" s="162"/>
      <c r="GZ77" s="162"/>
      <c r="HA77" s="162"/>
      <c r="HB77" s="162"/>
      <c r="HC77" s="162"/>
      <c r="HD77" s="162"/>
      <c r="HE77" s="162"/>
      <c r="HF77" s="162"/>
      <c r="HG77" s="162"/>
      <c r="HH77" s="162"/>
      <c r="HI77" s="162"/>
      <c r="HJ77" s="162"/>
      <c r="HK77" s="162"/>
      <c r="HL77" s="162"/>
      <c r="HM77" s="162"/>
      <c r="HN77" s="162"/>
      <c r="HO77" s="162"/>
      <c r="HP77" s="162"/>
      <c r="HQ77" s="162"/>
      <c r="HR77" s="162"/>
      <c r="HS77" s="162"/>
      <c r="HT77" s="162"/>
      <c r="HU77" s="162"/>
      <c r="HV77" s="162"/>
      <c r="HW77" s="162"/>
      <c r="HX77" s="162"/>
      <c r="HY77" s="162"/>
      <c r="HZ77" s="162"/>
      <c r="IA77" s="162"/>
      <c r="IB77" s="162"/>
      <c r="IC77" s="162"/>
      <c r="ID77" s="162"/>
      <c r="IE77" s="162"/>
      <c r="IF77" s="162"/>
      <c r="IG77" s="162"/>
      <c r="IH77" s="162"/>
      <c r="II77" s="162"/>
      <c r="IJ77" s="162"/>
      <c r="IK77" s="162"/>
      <c r="IL77" s="162"/>
      <c r="IM77" s="162"/>
      <c r="IN77" s="162"/>
      <c r="IO77" s="162"/>
      <c r="IP77" s="162"/>
      <c r="IQ77" s="162"/>
      <c r="IR77" s="162"/>
      <c r="IS77" s="162"/>
      <c r="IT77" s="162"/>
      <c r="IU77" s="162"/>
      <c r="IV77" s="162"/>
    </row>
    <row r="78" spans="1:256">
      <c r="A78" s="794"/>
      <c r="B78" s="797"/>
      <c r="C78" s="790"/>
      <c r="D78" s="787"/>
      <c r="E78" s="198" t="s">
        <v>1381</v>
      </c>
      <c r="F78" s="187" t="s">
        <v>1379</v>
      </c>
      <c r="G78" s="188"/>
      <c r="H78" s="189"/>
      <c r="I78" s="189" t="s">
        <v>1223</v>
      </c>
      <c r="J78" s="189"/>
      <c r="K78" s="189"/>
      <c r="L78" s="189"/>
      <c r="M78" s="189"/>
      <c r="N78" s="189"/>
      <c r="O78" s="189" t="s">
        <v>1223</v>
      </c>
      <c r="P78" s="189"/>
      <c r="Q78" s="189"/>
      <c r="R78" s="189"/>
      <c r="S78" s="189"/>
      <c r="T78" s="189"/>
      <c r="U78" s="189" t="s">
        <v>1223</v>
      </c>
      <c r="V78" s="189"/>
      <c r="W78" s="189"/>
      <c r="X78" s="189"/>
      <c r="Y78" s="189"/>
      <c r="Z78" s="189"/>
      <c r="AA78" s="189" t="s">
        <v>1223</v>
      </c>
      <c r="AB78" s="189"/>
      <c r="AC78" s="189"/>
      <c r="AD78" s="190"/>
      <c r="AE78" s="191">
        <f t="shared" si="0"/>
        <v>4</v>
      </c>
      <c r="AF78" s="192">
        <f t="shared" si="1"/>
        <v>0</v>
      </c>
      <c r="AG78" s="193">
        <f t="shared" si="2"/>
        <v>0</v>
      </c>
      <c r="AH78" s="194">
        <f t="shared" si="3"/>
        <v>0</v>
      </c>
      <c r="AI78" s="195" t="s">
        <v>1380</v>
      </c>
      <c r="AJ78" s="196"/>
      <c r="AK78" s="162"/>
      <c r="AL78" s="162"/>
      <c r="AM78" s="162"/>
      <c r="AN78" s="162"/>
      <c r="AO78" s="162"/>
      <c r="AP78" s="162"/>
      <c r="AQ78" s="162"/>
      <c r="AR78" s="162"/>
      <c r="AS78" s="162"/>
      <c r="AT78" s="162"/>
      <c r="AU78" s="162"/>
      <c r="AV78" s="162"/>
      <c r="AW78" s="162"/>
      <c r="AX78" s="162"/>
      <c r="AY78" s="162"/>
      <c r="AZ78" s="162"/>
      <c r="BA78" s="162"/>
      <c r="BB78" s="162"/>
      <c r="BC78" s="162"/>
      <c r="BD78" s="162"/>
      <c r="BE78" s="162"/>
      <c r="BF78" s="162"/>
      <c r="BG78" s="162"/>
      <c r="BH78" s="162"/>
      <c r="BI78" s="162"/>
      <c r="BJ78" s="162"/>
      <c r="BK78" s="162"/>
      <c r="BL78" s="162"/>
      <c r="BM78" s="162"/>
      <c r="BN78" s="162"/>
      <c r="BO78" s="162"/>
      <c r="BP78" s="162"/>
      <c r="BQ78" s="162"/>
      <c r="BR78" s="162"/>
      <c r="BS78" s="162"/>
      <c r="BT78" s="162"/>
      <c r="BU78" s="162"/>
      <c r="BV78" s="162"/>
      <c r="BW78" s="162"/>
      <c r="BX78" s="162"/>
      <c r="BY78" s="162"/>
      <c r="BZ78" s="162"/>
      <c r="CA78" s="162"/>
      <c r="CB78" s="162"/>
      <c r="CC78" s="162"/>
      <c r="CD78" s="162"/>
      <c r="CE78" s="162"/>
      <c r="CF78" s="162"/>
      <c r="CG78" s="162"/>
      <c r="CH78" s="162"/>
      <c r="CI78" s="162"/>
      <c r="CJ78" s="162"/>
      <c r="CK78" s="162"/>
      <c r="CL78" s="162"/>
      <c r="CM78" s="162"/>
      <c r="CN78" s="162"/>
      <c r="CO78" s="162"/>
      <c r="CP78" s="162"/>
      <c r="CQ78" s="162"/>
      <c r="CR78" s="162"/>
      <c r="CS78" s="162"/>
      <c r="CT78" s="162"/>
      <c r="CU78" s="162"/>
      <c r="CV78" s="162"/>
      <c r="CW78" s="162"/>
      <c r="CX78" s="162"/>
      <c r="CY78" s="162"/>
      <c r="CZ78" s="162"/>
      <c r="DA78" s="162"/>
      <c r="DB78" s="162"/>
      <c r="DC78" s="162"/>
      <c r="DD78" s="162"/>
      <c r="DE78" s="162"/>
      <c r="DF78" s="162"/>
      <c r="DG78" s="162"/>
      <c r="DH78" s="162"/>
      <c r="DI78" s="162"/>
      <c r="DJ78" s="162"/>
      <c r="DK78" s="162"/>
      <c r="DL78" s="162"/>
      <c r="DM78" s="162"/>
      <c r="DN78" s="162"/>
      <c r="DO78" s="162"/>
      <c r="DP78" s="162"/>
      <c r="DQ78" s="162"/>
      <c r="DR78" s="162"/>
      <c r="DS78" s="162"/>
      <c r="DT78" s="162"/>
      <c r="DU78" s="162"/>
      <c r="DV78" s="162"/>
      <c r="DW78" s="162"/>
      <c r="DX78" s="162"/>
      <c r="DY78" s="162"/>
      <c r="DZ78" s="162"/>
      <c r="EA78" s="162"/>
      <c r="EB78" s="162"/>
      <c r="EC78" s="162"/>
      <c r="ED78" s="162"/>
      <c r="EE78" s="162"/>
      <c r="EF78" s="162"/>
      <c r="EG78" s="162"/>
      <c r="EH78" s="162"/>
      <c r="EI78" s="162"/>
      <c r="EJ78" s="162"/>
      <c r="EK78" s="162"/>
      <c r="EL78" s="162"/>
      <c r="EM78" s="162"/>
      <c r="EN78" s="162"/>
      <c r="EO78" s="162"/>
      <c r="EP78" s="162"/>
      <c r="EQ78" s="162"/>
      <c r="ER78" s="162"/>
      <c r="ES78" s="162"/>
      <c r="ET78" s="162"/>
      <c r="EU78" s="162"/>
      <c r="EV78" s="162"/>
      <c r="EW78" s="162"/>
      <c r="EX78" s="162"/>
      <c r="EY78" s="162"/>
      <c r="EZ78" s="162"/>
      <c r="FA78" s="162"/>
      <c r="FB78" s="162"/>
      <c r="FC78" s="162"/>
      <c r="FD78" s="162"/>
      <c r="FE78" s="162"/>
      <c r="FF78" s="162"/>
      <c r="FG78" s="162"/>
      <c r="FH78" s="162"/>
      <c r="FI78" s="162"/>
      <c r="FJ78" s="162"/>
      <c r="FK78" s="162"/>
      <c r="FL78" s="162"/>
      <c r="FM78" s="162"/>
      <c r="FN78" s="162"/>
      <c r="FO78" s="162"/>
      <c r="FP78" s="162"/>
      <c r="FQ78" s="162"/>
      <c r="FR78" s="162"/>
      <c r="FS78" s="162"/>
      <c r="FT78" s="162"/>
      <c r="FU78" s="162"/>
      <c r="FV78" s="162"/>
      <c r="FW78" s="162"/>
      <c r="FX78" s="162"/>
      <c r="FY78" s="162"/>
      <c r="FZ78" s="162"/>
      <c r="GA78" s="162"/>
      <c r="GB78" s="162"/>
      <c r="GC78" s="162"/>
      <c r="GD78" s="162"/>
      <c r="GE78" s="162"/>
      <c r="GF78" s="162"/>
      <c r="GG78" s="162"/>
      <c r="GH78" s="162"/>
      <c r="GI78" s="162"/>
      <c r="GJ78" s="162"/>
      <c r="GK78" s="162"/>
      <c r="GL78" s="162"/>
      <c r="GM78" s="162"/>
      <c r="GN78" s="162"/>
      <c r="GO78" s="162"/>
      <c r="GP78" s="162"/>
      <c r="GQ78" s="162"/>
      <c r="GR78" s="162"/>
      <c r="GS78" s="162"/>
      <c r="GT78" s="162"/>
      <c r="GU78" s="162"/>
      <c r="GV78" s="162"/>
      <c r="GW78" s="162"/>
      <c r="GX78" s="162"/>
      <c r="GY78" s="162"/>
      <c r="GZ78" s="162"/>
      <c r="HA78" s="162"/>
      <c r="HB78" s="162"/>
      <c r="HC78" s="162"/>
      <c r="HD78" s="162"/>
      <c r="HE78" s="162"/>
      <c r="HF78" s="162"/>
      <c r="HG78" s="162"/>
      <c r="HH78" s="162"/>
      <c r="HI78" s="162"/>
      <c r="HJ78" s="162"/>
      <c r="HK78" s="162"/>
      <c r="HL78" s="162"/>
      <c r="HM78" s="162"/>
      <c r="HN78" s="162"/>
      <c r="HO78" s="162"/>
      <c r="HP78" s="162"/>
      <c r="HQ78" s="162"/>
      <c r="HR78" s="162"/>
      <c r="HS78" s="162"/>
      <c r="HT78" s="162"/>
      <c r="HU78" s="162"/>
      <c r="HV78" s="162"/>
      <c r="HW78" s="162"/>
      <c r="HX78" s="162"/>
      <c r="HY78" s="162"/>
      <c r="HZ78" s="162"/>
      <c r="IA78" s="162"/>
      <c r="IB78" s="162"/>
      <c r="IC78" s="162"/>
      <c r="ID78" s="162"/>
      <c r="IE78" s="162"/>
      <c r="IF78" s="162"/>
      <c r="IG78" s="162"/>
      <c r="IH78" s="162"/>
      <c r="II78" s="162"/>
      <c r="IJ78" s="162"/>
      <c r="IK78" s="162"/>
      <c r="IL78" s="162"/>
      <c r="IM78" s="162"/>
      <c r="IN78" s="162"/>
      <c r="IO78" s="162"/>
      <c r="IP78" s="162"/>
      <c r="IQ78" s="162"/>
      <c r="IR78" s="162"/>
      <c r="IS78" s="162"/>
      <c r="IT78" s="162"/>
      <c r="IU78" s="162"/>
      <c r="IV78" s="162"/>
    </row>
    <row r="79" spans="1:256">
      <c r="A79" s="794"/>
      <c r="B79" s="797"/>
      <c r="C79" s="790"/>
      <c r="D79" s="787"/>
      <c r="E79" s="198" t="s">
        <v>1382</v>
      </c>
      <c r="F79" s="207" t="s">
        <v>1383</v>
      </c>
      <c r="G79" s="188"/>
      <c r="H79" s="189"/>
      <c r="I79" s="189"/>
      <c r="J79" s="189"/>
      <c r="K79" s="189"/>
      <c r="L79" s="189"/>
      <c r="M79" s="189"/>
      <c r="N79" s="189"/>
      <c r="O79" s="189"/>
      <c r="P79" s="189"/>
      <c r="Q79" s="189" t="s">
        <v>1223</v>
      </c>
      <c r="R79" s="189"/>
      <c r="S79" s="189"/>
      <c r="T79" s="189"/>
      <c r="U79" s="189"/>
      <c r="V79" s="189"/>
      <c r="W79" s="189"/>
      <c r="X79" s="189"/>
      <c r="Y79" s="189"/>
      <c r="Z79" s="189"/>
      <c r="AA79" s="189"/>
      <c r="AB79" s="189"/>
      <c r="AC79" s="189"/>
      <c r="AD79" s="190"/>
      <c r="AE79" s="191">
        <f t="shared" si="0"/>
        <v>1</v>
      </c>
      <c r="AF79" s="192">
        <f t="shared" si="1"/>
        <v>0</v>
      </c>
      <c r="AG79" s="193">
        <f t="shared" si="2"/>
        <v>0</v>
      </c>
      <c r="AH79" s="194">
        <f t="shared" si="3"/>
        <v>0</v>
      </c>
      <c r="AI79" s="195" t="s">
        <v>1384</v>
      </c>
      <c r="AJ79" s="196"/>
      <c r="AK79" s="162"/>
      <c r="AL79" s="162"/>
      <c r="AM79" s="162"/>
      <c r="AN79" s="162"/>
      <c r="AO79" s="162"/>
      <c r="AP79" s="162"/>
      <c r="AQ79" s="162"/>
      <c r="AR79" s="162"/>
      <c r="AS79" s="162"/>
      <c r="AT79" s="162"/>
      <c r="AU79" s="162"/>
      <c r="AV79" s="162"/>
      <c r="AW79" s="162"/>
      <c r="AX79" s="162"/>
      <c r="AY79" s="162"/>
      <c r="AZ79" s="162"/>
      <c r="BA79" s="162"/>
      <c r="BB79" s="162"/>
      <c r="BC79" s="162"/>
      <c r="BD79" s="162"/>
      <c r="BE79" s="162"/>
      <c r="BF79" s="162"/>
      <c r="BG79" s="162"/>
      <c r="BH79" s="162"/>
      <c r="BI79" s="162"/>
      <c r="BJ79" s="162"/>
      <c r="BK79" s="162"/>
      <c r="BL79" s="162"/>
      <c r="BM79" s="162"/>
      <c r="BN79" s="162"/>
      <c r="BO79" s="162"/>
      <c r="BP79" s="162"/>
      <c r="BQ79" s="162"/>
      <c r="BR79" s="162"/>
      <c r="BS79" s="162"/>
      <c r="BT79" s="162"/>
      <c r="BU79" s="162"/>
      <c r="BV79" s="162"/>
      <c r="BW79" s="162"/>
      <c r="BX79" s="162"/>
      <c r="BY79" s="162"/>
      <c r="BZ79" s="162"/>
      <c r="CA79" s="162"/>
      <c r="CB79" s="162"/>
      <c r="CC79" s="162"/>
      <c r="CD79" s="162"/>
      <c r="CE79" s="162"/>
      <c r="CF79" s="162"/>
      <c r="CG79" s="162"/>
      <c r="CH79" s="162"/>
      <c r="CI79" s="162"/>
      <c r="CJ79" s="162"/>
      <c r="CK79" s="162"/>
      <c r="CL79" s="162"/>
      <c r="CM79" s="162"/>
      <c r="CN79" s="162"/>
      <c r="CO79" s="162"/>
      <c r="CP79" s="162"/>
      <c r="CQ79" s="162"/>
      <c r="CR79" s="162"/>
      <c r="CS79" s="162"/>
      <c r="CT79" s="162"/>
      <c r="CU79" s="162"/>
      <c r="CV79" s="162"/>
      <c r="CW79" s="162"/>
      <c r="CX79" s="162"/>
      <c r="CY79" s="162"/>
      <c r="CZ79" s="162"/>
      <c r="DA79" s="162"/>
      <c r="DB79" s="162"/>
      <c r="DC79" s="162"/>
      <c r="DD79" s="162"/>
      <c r="DE79" s="162"/>
      <c r="DF79" s="162"/>
      <c r="DG79" s="162"/>
      <c r="DH79" s="162"/>
      <c r="DI79" s="162"/>
      <c r="DJ79" s="162"/>
      <c r="DK79" s="162"/>
      <c r="DL79" s="162"/>
      <c r="DM79" s="162"/>
      <c r="DN79" s="162"/>
      <c r="DO79" s="162"/>
      <c r="DP79" s="162"/>
      <c r="DQ79" s="162"/>
      <c r="DR79" s="162"/>
      <c r="DS79" s="162"/>
      <c r="DT79" s="162"/>
      <c r="DU79" s="162"/>
      <c r="DV79" s="162"/>
      <c r="DW79" s="162"/>
      <c r="DX79" s="162"/>
      <c r="DY79" s="162"/>
      <c r="DZ79" s="162"/>
      <c r="EA79" s="162"/>
      <c r="EB79" s="162"/>
      <c r="EC79" s="162"/>
      <c r="ED79" s="162"/>
      <c r="EE79" s="162"/>
      <c r="EF79" s="162"/>
      <c r="EG79" s="162"/>
      <c r="EH79" s="162"/>
      <c r="EI79" s="162"/>
      <c r="EJ79" s="162"/>
      <c r="EK79" s="162"/>
      <c r="EL79" s="162"/>
      <c r="EM79" s="162"/>
      <c r="EN79" s="162"/>
      <c r="EO79" s="162"/>
      <c r="EP79" s="162"/>
      <c r="EQ79" s="162"/>
      <c r="ER79" s="162"/>
      <c r="ES79" s="162"/>
      <c r="ET79" s="162"/>
      <c r="EU79" s="162"/>
      <c r="EV79" s="162"/>
      <c r="EW79" s="162"/>
      <c r="EX79" s="162"/>
      <c r="EY79" s="162"/>
      <c r="EZ79" s="162"/>
      <c r="FA79" s="162"/>
      <c r="FB79" s="162"/>
      <c r="FC79" s="162"/>
      <c r="FD79" s="162"/>
      <c r="FE79" s="162"/>
      <c r="FF79" s="162"/>
      <c r="FG79" s="162"/>
      <c r="FH79" s="162"/>
      <c r="FI79" s="162"/>
      <c r="FJ79" s="162"/>
      <c r="FK79" s="162"/>
      <c r="FL79" s="162"/>
      <c r="FM79" s="162"/>
      <c r="FN79" s="162"/>
      <c r="FO79" s="162"/>
      <c r="FP79" s="162"/>
      <c r="FQ79" s="162"/>
      <c r="FR79" s="162"/>
      <c r="FS79" s="162"/>
      <c r="FT79" s="162"/>
      <c r="FU79" s="162"/>
      <c r="FV79" s="162"/>
      <c r="FW79" s="162"/>
      <c r="FX79" s="162"/>
      <c r="FY79" s="162"/>
      <c r="FZ79" s="162"/>
      <c r="GA79" s="162"/>
      <c r="GB79" s="162"/>
      <c r="GC79" s="162"/>
      <c r="GD79" s="162"/>
      <c r="GE79" s="162"/>
      <c r="GF79" s="162"/>
      <c r="GG79" s="162"/>
      <c r="GH79" s="162"/>
      <c r="GI79" s="162"/>
      <c r="GJ79" s="162"/>
      <c r="GK79" s="162"/>
      <c r="GL79" s="162"/>
      <c r="GM79" s="162"/>
      <c r="GN79" s="162"/>
      <c r="GO79" s="162"/>
      <c r="GP79" s="162"/>
      <c r="GQ79" s="162"/>
      <c r="GR79" s="162"/>
      <c r="GS79" s="162"/>
      <c r="GT79" s="162"/>
      <c r="GU79" s="162"/>
      <c r="GV79" s="162"/>
      <c r="GW79" s="162"/>
      <c r="GX79" s="162"/>
      <c r="GY79" s="162"/>
      <c r="GZ79" s="162"/>
      <c r="HA79" s="162"/>
      <c r="HB79" s="162"/>
      <c r="HC79" s="162"/>
      <c r="HD79" s="162"/>
      <c r="HE79" s="162"/>
      <c r="HF79" s="162"/>
      <c r="HG79" s="162"/>
      <c r="HH79" s="162"/>
      <c r="HI79" s="162"/>
      <c r="HJ79" s="162"/>
      <c r="HK79" s="162"/>
      <c r="HL79" s="162"/>
      <c r="HM79" s="162"/>
      <c r="HN79" s="162"/>
      <c r="HO79" s="162"/>
      <c r="HP79" s="162"/>
      <c r="HQ79" s="162"/>
      <c r="HR79" s="162"/>
      <c r="HS79" s="162"/>
      <c r="HT79" s="162"/>
      <c r="HU79" s="162"/>
      <c r="HV79" s="162"/>
      <c r="HW79" s="162"/>
      <c r="HX79" s="162"/>
      <c r="HY79" s="162"/>
      <c r="HZ79" s="162"/>
      <c r="IA79" s="162"/>
      <c r="IB79" s="162"/>
      <c r="IC79" s="162"/>
      <c r="ID79" s="162"/>
      <c r="IE79" s="162"/>
      <c r="IF79" s="162"/>
      <c r="IG79" s="162"/>
      <c r="IH79" s="162"/>
      <c r="II79" s="162"/>
      <c r="IJ79" s="162"/>
      <c r="IK79" s="162"/>
      <c r="IL79" s="162"/>
      <c r="IM79" s="162"/>
      <c r="IN79" s="162"/>
      <c r="IO79" s="162"/>
      <c r="IP79" s="162"/>
      <c r="IQ79" s="162"/>
      <c r="IR79" s="162"/>
      <c r="IS79" s="162"/>
      <c r="IT79" s="162"/>
      <c r="IU79" s="162"/>
      <c r="IV79" s="162"/>
    </row>
    <row r="80" spans="1:256">
      <c r="A80" s="795"/>
      <c r="B80" s="798"/>
      <c r="C80" s="791"/>
      <c r="D80" s="792"/>
      <c r="E80" s="208" t="s">
        <v>1385</v>
      </c>
      <c r="F80" s="207" t="s">
        <v>1383</v>
      </c>
      <c r="G80" s="188"/>
      <c r="H80" s="189"/>
      <c r="I80" s="189"/>
      <c r="J80" s="189"/>
      <c r="K80" s="189"/>
      <c r="L80" s="189"/>
      <c r="M80" s="189"/>
      <c r="N80" s="189"/>
      <c r="O80" s="189"/>
      <c r="P80" s="189"/>
      <c r="Q80" s="189"/>
      <c r="R80" s="189"/>
      <c r="S80" s="189"/>
      <c r="T80" s="189"/>
      <c r="U80" s="189"/>
      <c r="V80" s="189"/>
      <c r="W80" s="189"/>
      <c r="X80" s="189"/>
      <c r="Y80" s="189"/>
      <c r="Z80" s="189"/>
      <c r="AA80" s="189" t="s">
        <v>1223</v>
      </c>
      <c r="AB80" s="189"/>
      <c r="AC80" s="189"/>
      <c r="AD80" s="190"/>
      <c r="AE80" s="191">
        <f t="shared" si="0"/>
        <v>1</v>
      </c>
      <c r="AF80" s="192">
        <f t="shared" si="1"/>
        <v>0</v>
      </c>
      <c r="AG80" s="193">
        <f t="shared" si="2"/>
        <v>0</v>
      </c>
      <c r="AH80" s="194">
        <f t="shared" si="3"/>
        <v>0</v>
      </c>
      <c r="AI80" s="195" t="s">
        <v>1384</v>
      </c>
      <c r="AJ80" s="196"/>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c r="CR80" s="162"/>
      <c r="CS80" s="162"/>
      <c r="CT80" s="162"/>
      <c r="CU80" s="162"/>
      <c r="CV80" s="162"/>
      <c r="CW80" s="162"/>
      <c r="CX80" s="162"/>
      <c r="CY80" s="162"/>
      <c r="CZ80" s="162"/>
      <c r="DA80" s="162"/>
      <c r="DB80" s="162"/>
      <c r="DC80" s="162"/>
      <c r="DD80" s="162"/>
      <c r="DE80" s="162"/>
      <c r="DF80" s="162"/>
      <c r="DG80" s="162"/>
      <c r="DH80" s="162"/>
      <c r="DI80" s="162"/>
      <c r="DJ80" s="162"/>
      <c r="DK80" s="162"/>
      <c r="DL80" s="162"/>
      <c r="DM80" s="162"/>
      <c r="DN80" s="162"/>
      <c r="DO80" s="162"/>
      <c r="DP80" s="162"/>
      <c r="DQ80" s="162"/>
      <c r="DR80" s="162"/>
      <c r="DS80" s="162"/>
      <c r="DT80" s="162"/>
      <c r="DU80" s="162"/>
      <c r="DV80" s="162"/>
      <c r="DW80" s="162"/>
      <c r="DX80" s="162"/>
      <c r="DY80" s="162"/>
      <c r="DZ80" s="162"/>
      <c r="EA80" s="162"/>
      <c r="EB80" s="162"/>
      <c r="EC80" s="162"/>
      <c r="ED80" s="162"/>
      <c r="EE80" s="162"/>
      <c r="EF80" s="162"/>
      <c r="EG80" s="162"/>
      <c r="EH80" s="162"/>
      <c r="EI80" s="162"/>
      <c r="EJ80" s="162"/>
      <c r="EK80" s="162"/>
      <c r="EL80" s="162"/>
      <c r="EM80" s="162"/>
      <c r="EN80" s="162"/>
      <c r="EO80" s="162"/>
      <c r="EP80" s="162"/>
      <c r="EQ80" s="162"/>
      <c r="ER80" s="162"/>
      <c r="ES80" s="162"/>
      <c r="ET80" s="162"/>
      <c r="EU80" s="162"/>
      <c r="EV80" s="162"/>
      <c r="EW80" s="162"/>
      <c r="EX80" s="162"/>
      <c r="EY80" s="162"/>
      <c r="EZ80" s="162"/>
      <c r="FA80" s="162"/>
      <c r="FB80" s="162"/>
      <c r="FC80" s="162"/>
      <c r="FD80" s="162"/>
      <c r="FE80" s="162"/>
      <c r="FF80" s="162"/>
      <c r="FG80" s="162"/>
      <c r="FH80" s="162"/>
      <c r="FI80" s="162"/>
      <c r="FJ80" s="162"/>
      <c r="FK80" s="162"/>
      <c r="FL80" s="162"/>
      <c r="FM80" s="162"/>
      <c r="FN80" s="162"/>
      <c r="FO80" s="162"/>
      <c r="FP80" s="162"/>
      <c r="FQ80" s="162"/>
      <c r="FR80" s="162"/>
      <c r="FS80" s="162"/>
      <c r="FT80" s="162"/>
      <c r="FU80" s="162"/>
      <c r="FV80" s="162"/>
      <c r="FW80" s="162"/>
      <c r="FX80" s="162"/>
      <c r="FY80" s="162"/>
      <c r="FZ80" s="162"/>
      <c r="GA80" s="162"/>
      <c r="GB80" s="162"/>
      <c r="GC80" s="162"/>
      <c r="GD80" s="162"/>
      <c r="GE80" s="162"/>
      <c r="GF80" s="162"/>
      <c r="GG80" s="162"/>
      <c r="GH80" s="162"/>
      <c r="GI80" s="162"/>
      <c r="GJ80" s="162"/>
      <c r="GK80" s="162"/>
      <c r="GL80" s="162"/>
      <c r="GM80" s="162"/>
      <c r="GN80" s="162"/>
      <c r="GO80" s="162"/>
      <c r="GP80" s="162"/>
      <c r="GQ80" s="162"/>
      <c r="GR80" s="162"/>
      <c r="GS80" s="162"/>
      <c r="GT80" s="162"/>
      <c r="GU80" s="162"/>
      <c r="GV80" s="162"/>
      <c r="GW80" s="162"/>
      <c r="GX80" s="162"/>
      <c r="GY80" s="162"/>
      <c r="GZ80" s="162"/>
      <c r="HA80" s="162"/>
      <c r="HB80" s="162"/>
      <c r="HC80" s="162"/>
      <c r="HD80" s="162"/>
      <c r="HE80" s="162"/>
      <c r="HF80" s="162"/>
      <c r="HG80" s="162"/>
      <c r="HH80" s="162"/>
      <c r="HI80" s="162"/>
      <c r="HJ80" s="162"/>
      <c r="HK80" s="162"/>
      <c r="HL80" s="162"/>
      <c r="HM80" s="162"/>
      <c r="HN80" s="162"/>
      <c r="HO80" s="162"/>
      <c r="HP80" s="162"/>
      <c r="HQ80" s="162"/>
      <c r="HR80" s="162"/>
      <c r="HS80" s="162"/>
      <c r="HT80" s="162"/>
      <c r="HU80" s="162"/>
      <c r="HV80" s="162"/>
      <c r="HW80" s="162"/>
      <c r="HX80" s="162"/>
      <c r="HY80" s="162"/>
      <c r="HZ80" s="162"/>
      <c r="IA80" s="162"/>
      <c r="IB80" s="162"/>
      <c r="IC80" s="162"/>
      <c r="ID80" s="162"/>
      <c r="IE80" s="162"/>
      <c r="IF80" s="162"/>
      <c r="IG80" s="162"/>
      <c r="IH80" s="162"/>
      <c r="II80" s="162"/>
      <c r="IJ80" s="162"/>
      <c r="IK80" s="162"/>
      <c r="IL80" s="162"/>
      <c r="IM80" s="162"/>
      <c r="IN80" s="162"/>
      <c r="IO80" s="162"/>
      <c r="IP80" s="162"/>
      <c r="IQ80" s="162"/>
      <c r="IR80" s="162"/>
      <c r="IS80" s="162"/>
      <c r="IT80" s="162"/>
      <c r="IU80" s="162"/>
      <c r="IV80" s="162"/>
    </row>
    <row r="81" spans="1:256" ht="33">
      <c r="A81" s="813" t="s">
        <v>1386</v>
      </c>
      <c r="B81" s="814" t="s">
        <v>1387</v>
      </c>
      <c r="C81" s="790" t="s">
        <v>1388</v>
      </c>
      <c r="D81" s="788" t="s">
        <v>1389</v>
      </c>
      <c r="E81" s="186" t="s">
        <v>1390</v>
      </c>
      <c r="F81" s="187" t="s">
        <v>1391</v>
      </c>
      <c r="G81" s="188"/>
      <c r="H81" s="189"/>
      <c r="I81" s="189"/>
      <c r="J81" s="189"/>
      <c r="K81" s="189"/>
      <c r="L81" s="189"/>
      <c r="M81" s="189"/>
      <c r="N81" s="189"/>
      <c r="O81" s="189" t="s">
        <v>1223</v>
      </c>
      <c r="P81" s="189"/>
      <c r="Q81" s="189"/>
      <c r="R81" s="189"/>
      <c r="S81" s="189"/>
      <c r="T81" s="189"/>
      <c r="U81" s="189"/>
      <c r="V81" s="189"/>
      <c r="W81" s="189"/>
      <c r="X81" s="189"/>
      <c r="Y81" s="189"/>
      <c r="Z81" s="189"/>
      <c r="AA81" s="189"/>
      <c r="AB81" s="189"/>
      <c r="AC81" s="189"/>
      <c r="AD81" s="190"/>
      <c r="AE81" s="191">
        <f t="shared" si="0"/>
        <v>1</v>
      </c>
      <c r="AF81" s="192">
        <f t="shared" si="1"/>
        <v>0</v>
      </c>
      <c r="AG81" s="193">
        <f t="shared" si="2"/>
        <v>0</v>
      </c>
      <c r="AH81" s="194">
        <f t="shared" si="3"/>
        <v>0</v>
      </c>
      <c r="AI81" s="195" t="s">
        <v>1300</v>
      </c>
      <c r="AJ81" s="196"/>
      <c r="AK81" s="162"/>
      <c r="AL81" s="162"/>
      <c r="AM81" s="162"/>
      <c r="AN81" s="162"/>
      <c r="AO81" s="162"/>
      <c r="AP81" s="162"/>
      <c r="AQ81" s="162"/>
      <c r="AR81" s="162"/>
      <c r="AS81" s="162"/>
      <c r="AT81" s="162"/>
      <c r="AU81" s="162"/>
      <c r="AV81" s="162"/>
      <c r="AW81" s="162"/>
      <c r="AX81" s="162"/>
      <c r="AY81" s="162"/>
      <c r="AZ81" s="162"/>
      <c r="BA81" s="162"/>
      <c r="BB81" s="162"/>
      <c r="BC81" s="162"/>
      <c r="BD81" s="162"/>
      <c r="BE81" s="162"/>
      <c r="BF81" s="162"/>
      <c r="BG81" s="162"/>
      <c r="BH81" s="162"/>
      <c r="BI81" s="162"/>
      <c r="BJ81" s="162"/>
      <c r="BK81" s="162"/>
      <c r="BL81" s="162"/>
      <c r="BM81" s="162"/>
      <c r="BN81" s="162"/>
      <c r="BO81" s="162"/>
      <c r="BP81" s="162"/>
      <c r="BQ81" s="162"/>
      <c r="BR81" s="162"/>
      <c r="BS81" s="162"/>
      <c r="BT81" s="162"/>
      <c r="BU81" s="162"/>
      <c r="BV81" s="162"/>
      <c r="BW81" s="162"/>
      <c r="BX81" s="162"/>
      <c r="BY81" s="162"/>
      <c r="BZ81" s="162"/>
      <c r="CA81" s="162"/>
      <c r="CB81" s="162"/>
      <c r="CC81" s="162"/>
      <c r="CD81" s="162"/>
      <c r="CE81" s="162"/>
      <c r="CF81" s="162"/>
      <c r="CG81" s="162"/>
      <c r="CH81" s="162"/>
      <c r="CI81" s="162"/>
      <c r="CJ81" s="162"/>
      <c r="CK81" s="162"/>
      <c r="CL81" s="162"/>
      <c r="CM81" s="162"/>
      <c r="CN81" s="162"/>
      <c r="CO81" s="162"/>
      <c r="CP81" s="162"/>
      <c r="CQ81" s="162"/>
      <c r="CR81" s="162"/>
      <c r="CS81" s="162"/>
      <c r="CT81" s="162"/>
      <c r="CU81" s="162"/>
      <c r="CV81" s="162"/>
      <c r="CW81" s="162"/>
      <c r="CX81" s="162"/>
      <c r="CY81" s="162"/>
      <c r="CZ81" s="162"/>
      <c r="DA81" s="162"/>
      <c r="DB81" s="162"/>
      <c r="DC81" s="162"/>
      <c r="DD81" s="162"/>
      <c r="DE81" s="162"/>
      <c r="DF81" s="162"/>
      <c r="DG81" s="162"/>
      <c r="DH81" s="162"/>
      <c r="DI81" s="162"/>
      <c r="DJ81" s="162"/>
      <c r="DK81" s="162"/>
      <c r="DL81" s="162"/>
      <c r="DM81" s="162"/>
      <c r="DN81" s="162"/>
      <c r="DO81" s="162"/>
      <c r="DP81" s="162"/>
      <c r="DQ81" s="162"/>
      <c r="DR81" s="162"/>
      <c r="DS81" s="162"/>
      <c r="DT81" s="162"/>
      <c r="DU81" s="162"/>
      <c r="DV81" s="162"/>
      <c r="DW81" s="162"/>
      <c r="DX81" s="162"/>
      <c r="DY81" s="162"/>
      <c r="DZ81" s="162"/>
      <c r="EA81" s="162"/>
      <c r="EB81" s="162"/>
      <c r="EC81" s="162"/>
      <c r="ED81" s="162"/>
      <c r="EE81" s="162"/>
      <c r="EF81" s="162"/>
      <c r="EG81" s="162"/>
      <c r="EH81" s="162"/>
      <c r="EI81" s="162"/>
      <c r="EJ81" s="162"/>
      <c r="EK81" s="162"/>
      <c r="EL81" s="162"/>
      <c r="EM81" s="162"/>
      <c r="EN81" s="162"/>
      <c r="EO81" s="162"/>
      <c r="EP81" s="162"/>
      <c r="EQ81" s="162"/>
      <c r="ER81" s="162"/>
      <c r="ES81" s="162"/>
      <c r="ET81" s="162"/>
      <c r="EU81" s="162"/>
      <c r="EV81" s="162"/>
      <c r="EW81" s="162"/>
      <c r="EX81" s="162"/>
      <c r="EY81" s="162"/>
      <c r="EZ81" s="162"/>
      <c r="FA81" s="162"/>
      <c r="FB81" s="162"/>
      <c r="FC81" s="162"/>
      <c r="FD81" s="162"/>
      <c r="FE81" s="162"/>
      <c r="FF81" s="162"/>
      <c r="FG81" s="162"/>
      <c r="FH81" s="162"/>
      <c r="FI81" s="162"/>
      <c r="FJ81" s="162"/>
      <c r="FK81" s="162"/>
      <c r="FL81" s="162"/>
      <c r="FM81" s="162"/>
      <c r="FN81" s="162"/>
      <c r="FO81" s="162"/>
      <c r="FP81" s="162"/>
      <c r="FQ81" s="162"/>
      <c r="FR81" s="162"/>
      <c r="FS81" s="162"/>
      <c r="FT81" s="162"/>
      <c r="FU81" s="162"/>
      <c r="FV81" s="162"/>
      <c r="FW81" s="162"/>
      <c r="FX81" s="162"/>
      <c r="FY81" s="162"/>
      <c r="FZ81" s="162"/>
      <c r="GA81" s="162"/>
      <c r="GB81" s="162"/>
      <c r="GC81" s="162"/>
      <c r="GD81" s="162"/>
      <c r="GE81" s="162"/>
      <c r="GF81" s="162"/>
      <c r="GG81" s="162"/>
      <c r="GH81" s="162"/>
      <c r="GI81" s="162"/>
      <c r="GJ81" s="162"/>
      <c r="GK81" s="162"/>
      <c r="GL81" s="162"/>
      <c r="GM81" s="162"/>
      <c r="GN81" s="162"/>
      <c r="GO81" s="162"/>
      <c r="GP81" s="162"/>
      <c r="GQ81" s="162"/>
      <c r="GR81" s="162"/>
      <c r="GS81" s="162"/>
      <c r="GT81" s="162"/>
      <c r="GU81" s="162"/>
      <c r="GV81" s="162"/>
      <c r="GW81" s="162"/>
      <c r="GX81" s="162"/>
      <c r="GY81" s="162"/>
      <c r="GZ81" s="162"/>
      <c r="HA81" s="162"/>
      <c r="HB81" s="162"/>
      <c r="HC81" s="162"/>
      <c r="HD81" s="162"/>
      <c r="HE81" s="162"/>
      <c r="HF81" s="162"/>
      <c r="HG81" s="162"/>
      <c r="HH81" s="162"/>
      <c r="HI81" s="162"/>
      <c r="HJ81" s="162"/>
      <c r="HK81" s="162"/>
      <c r="HL81" s="162"/>
      <c r="HM81" s="162"/>
      <c r="HN81" s="162"/>
      <c r="HO81" s="162"/>
      <c r="HP81" s="162"/>
      <c r="HQ81" s="162"/>
      <c r="HR81" s="162"/>
      <c r="HS81" s="162"/>
      <c r="HT81" s="162"/>
      <c r="HU81" s="162"/>
      <c r="HV81" s="162"/>
      <c r="HW81" s="162"/>
      <c r="HX81" s="162"/>
      <c r="HY81" s="162"/>
      <c r="HZ81" s="162"/>
      <c r="IA81" s="162"/>
      <c r="IB81" s="162"/>
      <c r="IC81" s="162"/>
      <c r="ID81" s="162"/>
      <c r="IE81" s="162"/>
      <c r="IF81" s="162"/>
      <c r="IG81" s="162"/>
      <c r="IH81" s="162"/>
      <c r="II81" s="162"/>
      <c r="IJ81" s="162"/>
      <c r="IK81" s="162"/>
      <c r="IL81" s="162"/>
      <c r="IM81" s="162"/>
      <c r="IN81" s="162"/>
      <c r="IO81" s="162"/>
      <c r="IP81" s="162"/>
      <c r="IQ81" s="162"/>
      <c r="IR81" s="162"/>
      <c r="IS81" s="162"/>
      <c r="IT81" s="162"/>
      <c r="IU81" s="162"/>
      <c r="IV81" s="162"/>
    </row>
    <row r="82" spans="1:256" ht="33">
      <c r="A82" s="813"/>
      <c r="B82" s="815"/>
      <c r="C82" s="790"/>
      <c r="D82" s="788"/>
      <c r="E82" s="198" t="s">
        <v>1392</v>
      </c>
      <c r="F82" s="187" t="s">
        <v>1393</v>
      </c>
      <c r="G82" s="188" t="s">
        <v>1223</v>
      </c>
      <c r="H82" s="189"/>
      <c r="I82" s="189" t="s">
        <v>1223</v>
      </c>
      <c r="J82" s="189"/>
      <c r="K82" s="189" t="s">
        <v>1223</v>
      </c>
      <c r="L82" s="189"/>
      <c r="M82" s="189" t="s">
        <v>1223</v>
      </c>
      <c r="N82" s="189"/>
      <c r="O82" s="189" t="s">
        <v>1223</v>
      </c>
      <c r="P82" s="189"/>
      <c r="Q82" s="189" t="s">
        <v>1223</v>
      </c>
      <c r="R82" s="189"/>
      <c r="S82" s="189" t="s">
        <v>1223</v>
      </c>
      <c r="T82" s="189"/>
      <c r="U82" s="189" t="s">
        <v>1223</v>
      </c>
      <c r="V82" s="189"/>
      <c r="W82" s="189"/>
      <c r="X82" s="189"/>
      <c r="Y82" s="189"/>
      <c r="Z82" s="189"/>
      <c r="AA82" s="189"/>
      <c r="AB82" s="189"/>
      <c r="AC82" s="189"/>
      <c r="AD82" s="190"/>
      <c r="AE82" s="191">
        <f t="shared" si="0"/>
        <v>8</v>
      </c>
      <c r="AF82" s="192">
        <f t="shared" si="1"/>
        <v>0</v>
      </c>
      <c r="AG82" s="193">
        <f t="shared" si="2"/>
        <v>0</v>
      </c>
      <c r="AH82" s="194">
        <f t="shared" si="3"/>
        <v>0</v>
      </c>
      <c r="AI82" s="195" t="s">
        <v>1273</v>
      </c>
      <c r="AJ82" s="196"/>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2"/>
      <c r="BR82" s="162"/>
      <c r="BS82" s="162"/>
      <c r="BT82" s="162"/>
      <c r="BU82" s="162"/>
      <c r="BV82" s="162"/>
      <c r="BW82" s="162"/>
      <c r="BX82" s="162"/>
      <c r="BY82" s="162"/>
      <c r="BZ82" s="162"/>
      <c r="CA82" s="162"/>
      <c r="CB82" s="162"/>
      <c r="CC82" s="162"/>
      <c r="CD82" s="162"/>
      <c r="CE82" s="162"/>
      <c r="CF82" s="162"/>
      <c r="CG82" s="162"/>
      <c r="CH82" s="162"/>
      <c r="CI82" s="162"/>
      <c r="CJ82" s="162"/>
      <c r="CK82" s="162"/>
      <c r="CL82" s="162"/>
      <c r="CM82" s="162"/>
      <c r="CN82" s="162"/>
      <c r="CO82" s="162"/>
      <c r="CP82" s="162"/>
      <c r="CQ82" s="162"/>
      <c r="CR82" s="162"/>
      <c r="CS82" s="162"/>
      <c r="CT82" s="162"/>
      <c r="CU82" s="162"/>
      <c r="CV82" s="162"/>
      <c r="CW82" s="162"/>
      <c r="CX82" s="162"/>
      <c r="CY82" s="162"/>
      <c r="CZ82" s="162"/>
      <c r="DA82" s="162"/>
      <c r="DB82" s="162"/>
      <c r="DC82" s="162"/>
      <c r="DD82" s="162"/>
      <c r="DE82" s="162"/>
      <c r="DF82" s="162"/>
      <c r="DG82" s="162"/>
      <c r="DH82" s="162"/>
      <c r="DI82" s="162"/>
      <c r="DJ82" s="162"/>
      <c r="DK82" s="162"/>
      <c r="DL82" s="162"/>
      <c r="DM82" s="162"/>
      <c r="DN82" s="162"/>
      <c r="DO82" s="162"/>
      <c r="DP82" s="162"/>
      <c r="DQ82" s="162"/>
      <c r="DR82" s="162"/>
      <c r="DS82" s="162"/>
      <c r="DT82" s="162"/>
      <c r="DU82" s="162"/>
      <c r="DV82" s="162"/>
      <c r="DW82" s="162"/>
      <c r="DX82" s="162"/>
      <c r="DY82" s="162"/>
      <c r="DZ82" s="162"/>
      <c r="EA82" s="162"/>
      <c r="EB82" s="162"/>
      <c r="EC82" s="162"/>
      <c r="ED82" s="162"/>
      <c r="EE82" s="162"/>
      <c r="EF82" s="162"/>
      <c r="EG82" s="162"/>
      <c r="EH82" s="162"/>
      <c r="EI82" s="162"/>
      <c r="EJ82" s="162"/>
      <c r="EK82" s="162"/>
      <c r="EL82" s="162"/>
      <c r="EM82" s="162"/>
      <c r="EN82" s="162"/>
      <c r="EO82" s="162"/>
      <c r="EP82" s="162"/>
      <c r="EQ82" s="162"/>
      <c r="ER82" s="162"/>
      <c r="ES82" s="162"/>
      <c r="ET82" s="162"/>
      <c r="EU82" s="162"/>
      <c r="EV82" s="162"/>
      <c r="EW82" s="162"/>
      <c r="EX82" s="162"/>
      <c r="EY82" s="162"/>
      <c r="EZ82" s="162"/>
      <c r="FA82" s="162"/>
      <c r="FB82" s="162"/>
      <c r="FC82" s="162"/>
      <c r="FD82" s="162"/>
      <c r="FE82" s="162"/>
      <c r="FF82" s="162"/>
      <c r="FG82" s="162"/>
      <c r="FH82" s="162"/>
      <c r="FI82" s="162"/>
      <c r="FJ82" s="162"/>
      <c r="FK82" s="162"/>
      <c r="FL82" s="162"/>
      <c r="FM82" s="162"/>
      <c r="FN82" s="162"/>
      <c r="FO82" s="162"/>
      <c r="FP82" s="162"/>
      <c r="FQ82" s="162"/>
      <c r="FR82" s="162"/>
      <c r="FS82" s="162"/>
      <c r="FT82" s="162"/>
      <c r="FU82" s="162"/>
      <c r="FV82" s="162"/>
      <c r="FW82" s="162"/>
      <c r="FX82" s="162"/>
      <c r="FY82" s="162"/>
      <c r="FZ82" s="162"/>
      <c r="GA82" s="162"/>
      <c r="GB82" s="162"/>
      <c r="GC82" s="162"/>
      <c r="GD82" s="162"/>
      <c r="GE82" s="162"/>
      <c r="GF82" s="162"/>
      <c r="GG82" s="162"/>
      <c r="GH82" s="162"/>
      <c r="GI82" s="162"/>
      <c r="GJ82" s="162"/>
      <c r="GK82" s="162"/>
      <c r="GL82" s="162"/>
      <c r="GM82" s="162"/>
      <c r="GN82" s="162"/>
      <c r="GO82" s="162"/>
      <c r="GP82" s="162"/>
      <c r="GQ82" s="162"/>
      <c r="GR82" s="162"/>
      <c r="GS82" s="162"/>
      <c r="GT82" s="162"/>
      <c r="GU82" s="162"/>
      <c r="GV82" s="162"/>
      <c r="GW82" s="162"/>
      <c r="GX82" s="162"/>
      <c r="GY82" s="162"/>
      <c r="GZ82" s="162"/>
      <c r="HA82" s="162"/>
      <c r="HB82" s="162"/>
      <c r="HC82" s="162"/>
      <c r="HD82" s="162"/>
      <c r="HE82" s="162"/>
      <c r="HF82" s="162"/>
      <c r="HG82" s="162"/>
      <c r="HH82" s="162"/>
      <c r="HI82" s="162"/>
      <c r="HJ82" s="162"/>
      <c r="HK82" s="162"/>
      <c r="HL82" s="162"/>
      <c r="HM82" s="162"/>
      <c r="HN82" s="162"/>
      <c r="HO82" s="162"/>
      <c r="HP82" s="162"/>
      <c r="HQ82" s="162"/>
      <c r="HR82" s="162"/>
      <c r="HS82" s="162"/>
      <c r="HT82" s="162"/>
      <c r="HU82" s="162"/>
      <c r="HV82" s="162"/>
      <c r="HW82" s="162"/>
      <c r="HX82" s="162"/>
      <c r="HY82" s="162"/>
      <c r="HZ82" s="162"/>
      <c r="IA82" s="162"/>
      <c r="IB82" s="162"/>
      <c r="IC82" s="162"/>
      <c r="ID82" s="162"/>
      <c r="IE82" s="162"/>
      <c r="IF82" s="162"/>
      <c r="IG82" s="162"/>
      <c r="IH82" s="162"/>
      <c r="II82" s="162"/>
      <c r="IJ82" s="162"/>
      <c r="IK82" s="162"/>
      <c r="IL82" s="162"/>
      <c r="IM82" s="162"/>
      <c r="IN82" s="162"/>
      <c r="IO82" s="162"/>
      <c r="IP82" s="162"/>
      <c r="IQ82" s="162"/>
      <c r="IR82" s="162"/>
      <c r="IS82" s="162"/>
      <c r="IT82" s="162"/>
      <c r="IU82" s="162"/>
      <c r="IV82" s="162"/>
    </row>
    <row r="83" spans="1:256" ht="33">
      <c r="A83" s="813"/>
      <c r="B83" s="815"/>
      <c r="C83" s="790"/>
      <c r="D83" s="788"/>
      <c r="E83" s="198" t="s">
        <v>1394</v>
      </c>
      <c r="F83" s="187" t="s">
        <v>1391</v>
      </c>
      <c r="G83" s="188"/>
      <c r="H83" s="189"/>
      <c r="I83" s="189"/>
      <c r="J83" s="189"/>
      <c r="K83" s="189"/>
      <c r="L83" s="189"/>
      <c r="M83" s="189"/>
      <c r="N83" s="189"/>
      <c r="O83" s="189" t="s">
        <v>1223</v>
      </c>
      <c r="P83" s="189"/>
      <c r="Q83" s="189"/>
      <c r="R83" s="189"/>
      <c r="S83" s="189"/>
      <c r="T83" s="189"/>
      <c r="U83" s="189"/>
      <c r="V83" s="189"/>
      <c r="W83" s="189"/>
      <c r="X83" s="189"/>
      <c r="Y83" s="189"/>
      <c r="Z83" s="189"/>
      <c r="AA83" s="189"/>
      <c r="AB83" s="189"/>
      <c r="AC83" s="189"/>
      <c r="AD83" s="190"/>
      <c r="AE83" s="191">
        <f t="shared" si="0"/>
        <v>1</v>
      </c>
      <c r="AF83" s="192">
        <f t="shared" si="1"/>
        <v>0</v>
      </c>
      <c r="AG83" s="193">
        <f t="shared" si="2"/>
        <v>0</v>
      </c>
      <c r="AH83" s="194">
        <f t="shared" si="3"/>
        <v>0</v>
      </c>
      <c r="AI83" s="195" t="s">
        <v>1273</v>
      </c>
      <c r="AJ83" s="196"/>
      <c r="AK83" s="162"/>
      <c r="AL83" s="162"/>
      <c r="AM83" s="162"/>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2"/>
      <c r="BR83" s="162"/>
      <c r="BS83" s="162"/>
      <c r="BT83" s="162"/>
      <c r="BU83" s="162"/>
      <c r="BV83" s="162"/>
      <c r="BW83" s="162"/>
      <c r="BX83" s="162"/>
      <c r="BY83" s="162"/>
      <c r="BZ83" s="162"/>
      <c r="CA83" s="162"/>
      <c r="CB83" s="162"/>
      <c r="CC83" s="162"/>
      <c r="CD83" s="162"/>
      <c r="CE83" s="162"/>
      <c r="CF83" s="162"/>
      <c r="CG83" s="162"/>
      <c r="CH83" s="162"/>
      <c r="CI83" s="162"/>
      <c r="CJ83" s="162"/>
      <c r="CK83" s="162"/>
      <c r="CL83" s="162"/>
      <c r="CM83" s="162"/>
      <c r="CN83" s="162"/>
      <c r="CO83" s="162"/>
      <c r="CP83" s="162"/>
      <c r="CQ83" s="162"/>
      <c r="CR83" s="162"/>
      <c r="CS83" s="162"/>
      <c r="CT83" s="162"/>
      <c r="CU83" s="162"/>
      <c r="CV83" s="162"/>
      <c r="CW83" s="162"/>
      <c r="CX83" s="162"/>
      <c r="CY83" s="162"/>
      <c r="CZ83" s="162"/>
      <c r="DA83" s="162"/>
      <c r="DB83" s="162"/>
      <c r="DC83" s="162"/>
      <c r="DD83" s="162"/>
      <c r="DE83" s="162"/>
      <c r="DF83" s="162"/>
      <c r="DG83" s="162"/>
      <c r="DH83" s="162"/>
      <c r="DI83" s="162"/>
      <c r="DJ83" s="162"/>
      <c r="DK83" s="162"/>
      <c r="DL83" s="162"/>
      <c r="DM83" s="162"/>
      <c r="DN83" s="162"/>
      <c r="DO83" s="162"/>
      <c r="DP83" s="162"/>
      <c r="DQ83" s="162"/>
      <c r="DR83" s="162"/>
      <c r="DS83" s="162"/>
      <c r="DT83" s="162"/>
      <c r="DU83" s="162"/>
      <c r="DV83" s="162"/>
      <c r="DW83" s="162"/>
      <c r="DX83" s="162"/>
      <c r="DY83" s="162"/>
      <c r="DZ83" s="162"/>
      <c r="EA83" s="162"/>
      <c r="EB83" s="162"/>
      <c r="EC83" s="162"/>
      <c r="ED83" s="162"/>
      <c r="EE83" s="162"/>
      <c r="EF83" s="162"/>
      <c r="EG83" s="162"/>
      <c r="EH83" s="162"/>
      <c r="EI83" s="162"/>
      <c r="EJ83" s="162"/>
      <c r="EK83" s="162"/>
      <c r="EL83" s="162"/>
      <c r="EM83" s="162"/>
      <c r="EN83" s="162"/>
      <c r="EO83" s="162"/>
      <c r="EP83" s="162"/>
      <c r="EQ83" s="162"/>
      <c r="ER83" s="162"/>
      <c r="ES83" s="162"/>
      <c r="ET83" s="162"/>
      <c r="EU83" s="162"/>
      <c r="EV83" s="162"/>
      <c r="EW83" s="162"/>
      <c r="EX83" s="162"/>
      <c r="EY83" s="162"/>
      <c r="EZ83" s="162"/>
      <c r="FA83" s="162"/>
      <c r="FB83" s="162"/>
      <c r="FC83" s="162"/>
      <c r="FD83" s="162"/>
      <c r="FE83" s="162"/>
      <c r="FF83" s="162"/>
      <c r="FG83" s="162"/>
      <c r="FH83" s="162"/>
      <c r="FI83" s="162"/>
      <c r="FJ83" s="162"/>
      <c r="FK83" s="162"/>
      <c r="FL83" s="162"/>
      <c r="FM83" s="162"/>
      <c r="FN83" s="162"/>
      <c r="FO83" s="162"/>
      <c r="FP83" s="162"/>
      <c r="FQ83" s="162"/>
      <c r="FR83" s="162"/>
      <c r="FS83" s="162"/>
      <c r="FT83" s="162"/>
      <c r="FU83" s="162"/>
      <c r="FV83" s="162"/>
      <c r="FW83" s="162"/>
      <c r="FX83" s="162"/>
      <c r="FY83" s="162"/>
      <c r="FZ83" s="162"/>
      <c r="GA83" s="162"/>
      <c r="GB83" s="162"/>
      <c r="GC83" s="162"/>
      <c r="GD83" s="162"/>
      <c r="GE83" s="162"/>
      <c r="GF83" s="162"/>
      <c r="GG83" s="162"/>
      <c r="GH83" s="162"/>
      <c r="GI83" s="162"/>
      <c r="GJ83" s="162"/>
      <c r="GK83" s="162"/>
      <c r="GL83" s="162"/>
      <c r="GM83" s="162"/>
      <c r="GN83" s="162"/>
      <c r="GO83" s="162"/>
      <c r="GP83" s="162"/>
      <c r="GQ83" s="162"/>
      <c r="GR83" s="162"/>
      <c r="GS83" s="162"/>
      <c r="GT83" s="162"/>
      <c r="GU83" s="162"/>
      <c r="GV83" s="162"/>
      <c r="GW83" s="162"/>
      <c r="GX83" s="162"/>
      <c r="GY83" s="162"/>
      <c r="GZ83" s="162"/>
      <c r="HA83" s="162"/>
      <c r="HB83" s="162"/>
      <c r="HC83" s="162"/>
      <c r="HD83" s="162"/>
      <c r="HE83" s="162"/>
      <c r="HF83" s="162"/>
      <c r="HG83" s="162"/>
      <c r="HH83" s="162"/>
      <c r="HI83" s="162"/>
      <c r="HJ83" s="162"/>
      <c r="HK83" s="162"/>
      <c r="HL83" s="162"/>
      <c r="HM83" s="162"/>
      <c r="HN83" s="162"/>
      <c r="HO83" s="162"/>
      <c r="HP83" s="162"/>
      <c r="HQ83" s="162"/>
      <c r="HR83" s="162"/>
      <c r="HS83" s="162"/>
      <c r="HT83" s="162"/>
      <c r="HU83" s="162"/>
      <c r="HV83" s="162"/>
      <c r="HW83" s="162"/>
      <c r="HX83" s="162"/>
      <c r="HY83" s="162"/>
      <c r="HZ83" s="162"/>
      <c r="IA83" s="162"/>
      <c r="IB83" s="162"/>
      <c r="IC83" s="162"/>
      <c r="ID83" s="162"/>
      <c r="IE83" s="162"/>
      <c r="IF83" s="162"/>
      <c r="IG83" s="162"/>
      <c r="IH83" s="162"/>
      <c r="II83" s="162"/>
      <c r="IJ83" s="162"/>
      <c r="IK83" s="162"/>
      <c r="IL83" s="162"/>
      <c r="IM83" s="162"/>
      <c r="IN83" s="162"/>
      <c r="IO83" s="162"/>
      <c r="IP83" s="162"/>
      <c r="IQ83" s="162"/>
      <c r="IR83" s="162"/>
      <c r="IS83" s="162"/>
      <c r="IT83" s="162"/>
      <c r="IU83" s="162"/>
      <c r="IV83" s="162"/>
    </row>
    <row r="84" spans="1:256" ht="33">
      <c r="A84" s="813"/>
      <c r="B84" s="815"/>
      <c r="C84" s="790"/>
      <c r="D84" s="792" t="s">
        <v>1395</v>
      </c>
      <c r="E84" s="198" t="s">
        <v>1396</v>
      </c>
      <c r="F84" s="187" t="s">
        <v>1397</v>
      </c>
      <c r="G84" s="188" t="s">
        <v>1223</v>
      </c>
      <c r="H84" s="189"/>
      <c r="I84" s="189" t="s">
        <v>1223</v>
      </c>
      <c r="J84" s="189"/>
      <c r="K84" s="189" t="s">
        <v>1223</v>
      </c>
      <c r="L84" s="189"/>
      <c r="M84" s="189" t="s">
        <v>1223</v>
      </c>
      <c r="N84" s="189"/>
      <c r="O84" s="189" t="s">
        <v>1223</v>
      </c>
      <c r="P84" s="189"/>
      <c r="Q84" s="189" t="s">
        <v>1223</v>
      </c>
      <c r="R84" s="189"/>
      <c r="S84" s="189" t="s">
        <v>1223</v>
      </c>
      <c r="T84" s="189"/>
      <c r="U84" s="189" t="s">
        <v>1223</v>
      </c>
      <c r="V84" s="189"/>
      <c r="W84" s="189" t="s">
        <v>1223</v>
      </c>
      <c r="X84" s="189"/>
      <c r="Y84" s="189" t="s">
        <v>1223</v>
      </c>
      <c r="Z84" s="189"/>
      <c r="AA84" s="189" t="s">
        <v>1223</v>
      </c>
      <c r="AB84" s="189"/>
      <c r="AC84" s="189" t="s">
        <v>1223</v>
      </c>
      <c r="AD84" s="190"/>
      <c r="AE84" s="191">
        <f t="shared" si="0"/>
        <v>12</v>
      </c>
      <c r="AF84" s="192">
        <f t="shared" si="1"/>
        <v>0</v>
      </c>
      <c r="AG84" s="193">
        <f t="shared" si="2"/>
        <v>0</v>
      </c>
      <c r="AH84" s="194">
        <f t="shared" si="3"/>
        <v>0</v>
      </c>
      <c r="AI84" s="195" t="s">
        <v>1398</v>
      </c>
      <c r="AJ84" s="196"/>
      <c r="AK84" s="162"/>
      <c r="AL84" s="162"/>
      <c r="AM84" s="162"/>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c r="BP84" s="162"/>
      <c r="BQ84" s="162"/>
      <c r="BR84" s="162"/>
      <c r="BS84" s="162"/>
      <c r="BT84" s="162"/>
      <c r="BU84" s="162"/>
      <c r="BV84" s="162"/>
      <c r="BW84" s="162"/>
      <c r="BX84" s="162"/>
      <c r="BY84" s="162"/>
      <c r="BZ84" s="162"/>
      <c r="CA84" s="162"/>
      <c r="CB84" s="162"/>
      <c r="CC84" s="162"/>
      <c r="CD84" s="162"/>
      <c r="CE84" s="162"/>
      <c r="CF84" s="162"/>
      <c r="CG84" s="162"/>
      <c r="CH84" s="162"/>
      <c r="CI84" s="162"/>
      <c r="CJ84" s="162"/>
      <c r="CK84" s="162"/>
      <c r="CL84" s="162"/>
      <c r="CM84" s="162"/>
      <c r="CN84" s="162"/>
      <c r="CO84" s="162"/>
      <c r="CP84" s="162"/>
      <c r="CQ84" s="162"/>
      <c r="CR84" s="162"/>
      <c r="CS84" s="162"/>
      <c r="CT84" s="162"/>
      <c r="CU84" s="162"/>
      <c r="CV84" s="162"/>
      <c r="CW84" s="162"/>
      <c r="CX84" s="162"/>
      <c r="CY84" s="162"/>
      <c r="CZ84" s="162"/>
      <c r="DA84" s="162"/>
      <c r="DB84" s="162"/>
      <c r="DC84" s="162"/>
      <c r="DD84" s="162"/>
      <c r="DE84" s="162"/>
      <c r="DF84" s="162"/>
      <c r="DG84" s="162"/>
      <c r="DH84" s="162"/>
      <c r="DI84" s="162"/>
      <c r="DJ84" s="162"/>
      <c r="DK84" s="162"/>
      <c r="DL84" s="162"/>
      <c r="DM84" s="162"/>
      <c r="DN84" s="162"/>
      <c r="DO84" s="162"/>
      <c r="DP84" s="162"/>
      <c r="DQ84" s="162"/>
      <c r="DR84" s="162"/>
      <c r="DS84" s="162"/>
      <c r="DT84" s="162"/>
      <c r="DU84" s="162"/>
      <c r="DV84" s="162"/>
      <c r="DW84" s="162"/>
      <c r="DX84" s="162"/>
      <c r="DY84" s="162"/>
      <c r="DZ84" s="162"/>
      <c r="EA84" s="162"/>
      <c r="EB84" s="162"/>
      <c r="EC84" s="162"/>
      <c r="ED84" s="162"/>
      <c r="EE84" s="162"/>
      <c r="EF84" s="162"/>
      <c r="EG84" s="162"/>
      <c r="EH84" s="162"/>
      <c r="EI84" s="162"/>
      <c r="EJ84" s="162"/>
      <c r="EK84" s="162"/>
      <c r="EL84" s="162"/>
      <c r="EM84" s="162"/>
      <c r="EN84" s="162"/>
      <c r="EO84" s="162"/>
      <c r="EP84" s="162"/>
      <c r="EQ84" s="162"/>
      <c r="ER84" s="162"/>
      <c r="ES84" s="162"/>
      <c r="ET84" s="162"/>
      <c r="EU84" s="162"/>
      <c r="EV84" s="162"/>
      <c r="EW84" s="162"/>
      <c r="EX84" s="162"/>
      <c r="EY84" s="162"/>
      <c r="EZ84" s="162"/>
      <c r="FA84" s="162"/>
      <c r="FB84" s="162"/>
      <c r="FC84" s="162"/>
      <c r="FD84" s="162"/>
      <c r="FE84" s="162"/>
      <c r="FF84" s="162"/>
      <c r="FG84" s="162"/>
      <c r="FH84" s="162"/>
      <c r="FI84" s="162"/>
      <c r="FJ84" s="162"/>
      <c r="FK84" s="162"/>
      <c r="FL84" s="162"/>
      <c r="FM84" s="162"/>
      <c r="FN84" s="162"/>
      <c r="FO84" s="162"/>
      <c r="FP84" s="162"/>
      <c r="FQ84" s="162"/>
      <c r="FR84" s="162"/>
      <c r="FS84" s="162"/>
      <c r="FT84" s="162"/>
      <c r="FU84" s="162"/>
      <c r="FV84" s="162"/>
      <c r="FW84" s="162"/>
      <c r="FX84" s="162"/>
      <c r="FY84" s="162"/>
      <c r="FZ84" s="162"/>
      <c r="GA84" s="162"/>
      <c r="GB84" s="162"/>
      <c r="GC84" s="162"/>
      <c r="GD84" s="162"/>
      <c r="GE84" s="162"/>
      <c r="GF84" s="162"/>
      <c r="GG84" s="162"/>
      <c r="GH84" s="162"/>
      <c r="GI84" s="162"/>
      <c r="GJ84" s="162"/>
      <c r="GK84" s="162"/>
      <c r="GL84" s="162"/>
      <c r="GM84" s="162"/>
      <c r="GN84" s="162"/>
      <c r="GO84" s="162"/>
      <c r="GP84" s="162"/>
      <c r="GQ84" s="162"/>
      <c r="GR84" s="162"/>
      <c r="GS84" s="162"/>
      <c r="GT84" s="162"/>
      <c r="GU84" s="162"/>
      <c r="GV84" s="162"/>
      <c r="GW84" s="162"/>
      <c r="GX84" s="162"/>
      <c r="GY84" s="162"/>
      <c r="GZ84" s="162"/>
      <c r="HA84" s="162"/>
      <c r="HB84" s="162"/>
      <c r="HC84" s="162"/>
      <c r="HD84" s="162"/>
      <c r="HE84" s="162"/>
      <c r="HF84" s="162"/>
      <c r="HG84" s="162"/>
      <c r="HH84" s="162"/>
      <c r="HI84" s="162"/>
      <c r="HJ84" s="162"/>
      <c r="HK84" s="162"/>
      <c r="HL84" s="162"/>
      <c r="HM84" s="162"/>
      <c r="HN84" s="162"/>
      <c r="HO84" s="162"/>
      <c r="HP84" s="162"/>
      <c r="HQ84" s="162"/>
      <c r="HR84" s="162"/>
      <c r="HS84" s="162"/>
      <c r="HT84" s="162"/>
      <c r="HU84" s="162"/>
      <c r="HV84" s="162"/>
      <c r="HW84" s="162"/>
      <c r="HX84" s="162"/>
      <c r="HY84" s="162"/>
      <c r="HZ84" s="162"/>
      <c r="IA84" s="162"/>
      <c r="IB84" s="162"/>
      <c r="IC84" s="162"/>
      <c r="ID84" s="162"/>
      <c r="IE84" s="162"/>
      <c r="IF84" s="162"/>
      <c r="IG84" s="162"/>
      <c r="IH84" s="162"/>
      <c r="II84" s="162"/>
      <c r="IJ84" s="162"/>
      <c r="IK84" s="162"/>
      <c r="IL84" s="162"/>
      <c r="IM84" s="162"/>
      <c r="IN84" s="162"/>
      <c r="IO84" s="162"/>
      <c r="IP84" s="162"/>
      <c r="IQ84" s="162"/>
      <c r="IR84" s="162"/>
      <c r="IS84" s="162"/>
      <c r="IT84" s="162"/>
      <c r="IU84" s="162"/>
      <c r="IV84" s="162"/>
    </row>
    <row r="85" spans="1:256" ht="33">
      <c r="A85" s="813"/>
      <c r="B85" s="815"/>
      <c r="C85" s="790"/>
      <c r="D85" s="817"/>
      <c r="E85" s="198" t="s">
        <v>1399</v>
      </c>
      <c r="F85" s="187" t="s">
        <v>1400</v>
      </c>
      <c r="G85" s="188" t="s">
        <v>1223</v>
      </c>
      <c r="H85" s="189" t="s">
        <v>1224</v>
      </c>
      <c r="I85" s="189"/>
      <c r="J85" s="189"/>
      <c r="K85" s="189"/>
      <c r="L85" s="189"/>
      <c r="M85" s="189"/>
      <c r="N85" s="189"/>
      <c r="O85" s="189"/>
      <c r="P85" s="189"/>
      <c r="Q85" s="189"/>
      <c r="R85" s="189"/>
      <c r="S85" s="189"/>
      <c r="T85" s="189"/>
      <c r="U85" s="189"/>
      <c r="V85" s="189"/>
      <c r="W85" s="189"/>
      <c r="X85" s="189"/>
      <c r="Y85" s="189"/>
      <c r="Z85" s="189"/>
      <c r="AA85" s="189"/>
      <c r="AB85" s="189"/>
      <c r="AC85" s="189"/>
      <c r="AD85" s="190"/>
      <c r="AE85" s="191">
        <f t="shared" ref="AE85:AE95" si="4">COUNTIF(G85:AD85,"P")</f>
        <v>1</v>
      </c>
      <c r="AF85" s="192">
        <f t="shared" ref="AF85:AF95" si="5">COUNTIF(G85:AD85,"E")</f>
        <v>1</v>
      </c>
      <c r="AG85" s="193">
        <f t="shared" ref="AG85:AG95" si="6">COUNTIF(G85:AD85,"R")</f>
        <v>0</v>
      </c>
      <c r="AH85" s="194">
        <f t="shared" ref="AH85:AH95" si="7">AF85/AE85</f>
        <v>1</v>
      </c>
      <c r="AI85" s="195" t="s">
        <v>1401</v>
      </c>
      <c r="AJ85" s="196"/>
      <c r="AK85" s="162"/>
      <c r="AL85" s="162"/>
      <c r="AM85" s="162"/>
      <c r="AN85" s="162"/>
      <c r="AO85" s="162"/>
      <c r="AP85" s="162"/>
      <c r="AQ85" s="162"/>
      <c r="AR85" s="162"/>
      <c r="AS85" s="162"/>
      <c r="AT85" s="162"/>
      <c r="AU85" s="162"/>
      <c r="AV85" s="162"/>
      <c r="AW85" s="162"/>
      <c r="AX85" s="162"/>
      <c r="AY85" s="162"/>
      <c r="AZ85" s="162"/>
      <c r="BA85" s="162"/>
      <c r="BB85" s="162"/>
      <c r="BC85" s="162"/>
      <c r="BD85" s="162"/>
      <c r="BE85" s="162"/>
      <c r="BF85" s="162"/>
      <c r="BG85" s="162"/>
      <c r="BH85" s="162"/>
      <c r="BI85" s="162"/>
      <c r="BJ85" s="162"/>
      <c r="BK85" s="162"/>
      <c r="BL85" s="162"/>
      <c r="BM85" s="162"/>
      <c r="BN85" s="162"/>
      <c r="BO85" s="162"/>
      <c r="BP85" s="162"/>
      <c r="BQ85" s="162"/>
      <c r="BR85" s="162"/>
      <c r="BS85" s="162"/>
      <c r="BT85" s="162"/>
      <c r="BU85" s="162"/>
      <c r="BV85" s="162"/>
      <c r="BW85" s="162"/>
      <c r="BX85" s="162"/>
      <c r="BY85" s="162"/>
      <c r="BZ85" s="162"/>
      <c r="CA85" s="162"/>
      <c r="CB85" s="162"/>
      <c r="CC85" s="162"/>
      <c r="CD85" s="162"/>
      <c r="CE85" s="162"/>
      <c r="CF85" s="162"/>
      <c r="CG85" s="162"/>
      <c r="CH85" s="162"/>
      <c r="CI85" s="162"/>
      <c r="CJ85" s="162"/>
      <c r="CK85" s="162"/>
      <c r="CL85" s="162"/>
      <c r="CM85" s="162"/>
      <c r="CN85" s="162"/>
      <c r="CO85" s="162"/>
      <c r="CP85" s="162"/>
      <c r="CQ85" s="162"/>
      <c r="CR85" s="162"/>
      <c r="CS85" s="162"/>
      <c r="CT85" s="162"/>
      <c r="CU85" s="162"/>
      <c r="CV85" s="162"/>
      <c r="CW85" s="162"/>
      <c r="CX85" s="162"/>
      <c r="CY85" s="162"/>
      <c r="CZ85" s="162"/>
      <c r="DA85" s="162"/>
      <c r="DB85" s="162"/>
      <c r="DC85" s="162"/>
      <c r="DD85" s="162"/>
      <c r="DE85" s="162"/>
      <c r="DF85" s="162"/>
      <c r="DG85" s="162"/>
      <c r="DH85" s="162"/>
      <c r="DI85" s="162"/>
      <c r="DJ85" s="162"/>
      <c r="DK85" s="162"/>
      <c r="DL85" s="162"/>
      <c r="DM85" s="162"/>
      <c r="DN85" s="162"/>
      <c r="DO85" s="162"/>
      <c r="DP85" s="162"/>
      <c r="DQ85" s="162"/>
      <c r="DR85" s="162"/>
      <c r="DS85" s="162"/>
      <c r="DT85" s="162"/>
      <c r="DU85" s="162"/>
      <c r="DV85" s="162"/>
      <c r="DW85" s="162"/>
      <c r="DX85" s="162"/>
      <c r="DY85" s="162"/>
      <c r="DZ85" s="162"/>
      <c r="EA85" s="162"/>
      <c r="EB85" s="162"/>
      <c r="EC85" s="162"/>
      <c r="ED85" s="162"/>
      <c r="EE85" s="162"/>
      <c r="EF85" s="162"/>
      <c r="EG85" s="162"/>
      <c r="EH85" s="162"/>
      <c r="EI85" s="162"/>
      <c r="EJ85" s="162"/>
      <c r="EK85" s="162"/>
      <c r="EL85" s="162"/>
      <c r="EM85" s="162"/>
      <c r="EN85" s="162"/>
      <c r="EO85" s="162"/>
      <c r="EP85" s="162"/>
      <c r="EQ85" s="162"/>
      <c r="ER85" s="162"/>
      <c r="ES85" s="162"/>
      <c r="ET85" s="162"/>
      <c r="EU85" s="162"/>
      <c r="EV85" s="162"/>
      <c r="EW85" s="162"/>
      <c r="EX85" s="162"/>
      <c r="EY85" s="162"/>
      <c r="EZ85" s="162"/>
      <c r="FA85" s="162"/>
      <c r="FB85" s="162"/>
      <c r="FC85" s="162"/>
      <c r="FD85" s="162"/>
      <c r="FE85" s="162"/>
      <c r="FF85" s="162"/>
      <c r="FG85" s="162"/>
      <c r="FH85" s="162"/>
      <c r="FI85" s="162"/>
      <c r="FJ85" s="162"/>
      <c r="FK85" s="162"/>
      <c r="FL85" s="162"/>
      <c r="FM85" s="162"/>
      <c r="FN85" s="162"/>
      <c r="FO85" s="162"/>
      <c r="FP85" s="162"/>
      <c r="FQ85" s="162"/>
      <c r="FR85" s="162"/>
      <c r="FS85" s="162"/>
      <c r="FT85" s="162"/>
      <c r="FU85" s="162"/>
      <c r="FV85" s="162"/>
      <c r="FW85" s="162"/>
      <c r="FX85" s="162"/>
      <c r="FY85" s="162"/>
      <c r="FZ85" s="162"/>
      <c r="GA85" s="162"/>
      <c r="GB85" s="162"/>
      <c r="GC85" s="162"/>
      <c r="GD85" s="162"/>
      <c r="GE85" s="162"/>
      <c r="GF85" s="162"/>
      <c r="GG85" s="162"/>
      <c r="GH85" s="162"/>
      <c r="GI85" s="162"/>
      <c r="GJ85" s="162"/>
      <c r="GK85" s="162"/>
      <c r="GL85" s="162"/>
      <c r="GM85" s="162"/>
      <c r="GN85" s="162"/>
      <c r="GO85" s="162"/>
      <c r="GP85" s="162"/>
      <c r="GQ85" s="162"/>
      <c r="GR85" s="162"/>
      <c r="GS85" s="162"/>
      <c r="GT85" s="162"/>
      <c r="GU85" s="162"/>
      <c r="GV85" s="162"/>
      <c r="GW85" s="162"/>
      <c r="GX85" s="162"/>
      <c r="GY85" s="162"/>
      <c r="GZ85" s="162"/>
      <c r="HA85" s="162"/>
      <c r="HB85" s="162"/>
      <c r="HC85" s="162"/>
      <c r="HD85" s="162"/>
      <c r="HE85" s="162"/>
      <c r="HF85" s="162"/>
      <c r="HG85" s="162"/>
      <c r="HH85" s="162"/>
      <c r="HI85" s="162"/>
      <c r="HJ85" s="162"/>
      <c r="HK85" s="162"/>
      <c r="HL85" s="162"/>
      <c r="HM85" s="162"/>
      <c r="HN85" s="162"/>
      <c r="HO85" s="162"/>
      <c r="HP85" s="162"/>
      <c r="HQ85" s="162"/>
      <c r="HR85" s="162"/>
      <c r="HS85" s="162"/>
      <c r="HT85" s="162"/>
      <c r="HU85" s="162"/>
      <c r="HV85" s="162"/>
      <c r="HW85" s="162"/>
      <c r="HX85" s="162"/>
      <c r="HY85" s="162"/>
      <c r="HZ85" s="162"/>
      <c r="IA85" s="162"/>
      <c r="IB85" s="162"/>
      <c r="IC85" s="162"/>
      <c r="ID85" s="162"/>
      <c r="IE85" s="162"/>
      <c r="IF85" s="162"/>
      <c r="IG85" s="162"/>
      <c r="IH85" s="162"/>
      <c r="II85" s="162"/>
      <c r="IJ85" s="162"/>
      <c r="IK85" s="162"/>
      <c r="IL85" s="162"/>
      <c r="IM85" s="162"/>
      <c r="IN85" s="162"/>
      <c r="IO85" s="162"/>
      <c r="IP85" s="162"/>
      <c r="IQ85" s="162"/>
      <c r="IR85" s="162"/>
      <c r="IS85" s="162"/>
      <c r="IT85" s="162"/>
      <c r="IU85" s="162"/>
      <c r="IV85" s="162"/>
    </row>
    <row r="86" spans="1:256" ht="49.5">
      <c r="A86" s="813"/>
      <c r="B86" s="815"/>
      <c r="C86" s="790"/>
      <c r="D86" s="817"/>
      <c r="E86" s="198" t="s">
        <v>1402</v>
      </c>
      <c r="F86" s="187" t="s">
        <v>1403</v>
      </c>
      <c r="G86" s="188" t="s">
        <v>1223</v>
      </c>
      <c r="H86" s="189"/>
      <c r="I86" s="189" t="s">
        <v>1223</v>
      </c>
      <c r="J86" s="189"/>
      <c r="K86" s="189" t="s">
        <v>1223</v>
      </c>
      <c r="L86" s="189"/>
      <c r="M86" s="189" t="s">
        <v>1223</v>
      </c>
      <c r="N86" s="189"/>
      <c r="O86" s="189" t="s">
        <v>1223</v>
      </c>
      <c r="P86" s="189"/>
      <c r="Q86" s="189" t="s">
        <v>1223</v>
      </c>
      <c r="R86" s="189"/>
      <c r="S86" s="189" t="s">
        <v>1223</v>
      </c>
      <c r="T86" s="189"/>
      <c r="U86" s="189" t="s">
        <v>1223</v>
      </c>
      <c r="V86" s="189"/>
      <c r="W86" s="189" t="s">
        <v>1223</v>
      </c>
      <c r="X86" s="189"/>
      <c r="Y86" s="189" t="s">
        <v>1223</v>
      </c>
      <c r="Z86" s="189"/>
      <c r="AA86" s="189" t="s">
        <v>1223</v>
      </c>
      <c r="AB86" s="189"/>
      <c r="AC86" s="189" t="s">
        <v>1223</v>
      </c>
      <c r="AD86" s="190"/>
      <c r="AE86" s="191">
        <f t="shared" si="4"/>
        <v>12</v>
      </c>
      <c r="AF86" s="192">
        <f t="shared" si="5"/>
        <v>0</v>
      </c>
      <c r="AG86" s="193">
        <f t="shared" si="6"/>
        <v>0</v>
      </c>
      <c r="AH86" s="194">
        <f t="shared" si="7"/>
        <v>0</v>
      </c>
      <c r="AI86" s="195" t="s">
        <v>1404</v>
      </c>
      <c r="AJ86" s="196"/>
      <c r="AK86" s="162"/>
      <c r="AL86" s="162"/>
      <c r="AM86" s="162"/>
      <c r="AN86" s="162"/>
      <c r="AO86" s="162"/>
      <c r="AP86" s="162"/>
      <c r="AQ86" s="162"/>
      <c r="AR86" s="162"/>
      <c r="AS86" s="162"/>
      <c r="AT86" s="162"/>
      <c r="AU86" s="162"/>
      <c r="AV86" s="162"/>
      <c r="AW86" s="162"/>
      <c r="AX86" s="162"/>
      <c r="AY86" s="162"/>
      <c r="AZ86" s="162"/>
      <c r="BA86" s="162"/>
      <c r="BB86" s="162"/>
      <c r="BC86" s="162"/>
      <c r="BD86" s="162"/>
      <c r="BE86" s="162"/>
      <c r="BF86" s="162"/>
      <c r="BG86" s="162"/>
      <c r="BH86" s="162"/>
      <c r="BI86" s="162"/>
      <c r="BJ86" s="162"/>
      <c r="BK86" s="162"/>
      <c r="BL86" s="162"/>
      <c r="BM86" s="162"/>
      <c r="BN86" s="162"/>
      <c r="BO86" s="162"/>
      <c r="BP86" s="162"/>
      <c r="BQ86" s="162"/>
      <c r="BR86" s="162"/>
      <c r="BS86" s="162"/>
      <c r="BT86" s="162"/>
      <c r="BU86" s="162"/>
      <c r="BV86" s="162"/>
      <c r="BW86" s="162"/>
      <c r="BX86" s="162"/>
      <c r="BY86" s="162"/>
      <c r="BZ86" s="162"/>
      <c r="CA86" s="162"/>
      <c r="CB86" s="162"/>
      <c r="CC86" s="162"/>
      <c r="CD86" s="162"/>
      <c r="CE86" s="162"/>
      <c r="CF86" s="162"/>
      <c r="CG86" s="162"/>
      <c r="CH86" s="162"/>
      <c r="CI86" s="162"/>
      <c r="CJ86" s="162"/>
      <c r="CK86" s="162"/>
      <c r="CL86" s="162"/>
      <c r="CM86" s="162"/>
      <c r="CN86" s="162"/>
      <c r="CO86" s="162"/>
      <c r="CP86" s="162"/>
      <c r="CQ86" s="162"/>
      <c r="CR86" s="162"/>
      <c r="CS86" s="162"/>
      <c r="CT86" s="162"/>
      <c r="CU86" s="162"/>
      <c r="CV86" s="162"/>
      <c r="CW86" s="162"/>
      <c r="CX86" s="162"/>
      <c r="CY86" s="162"/>
      <c r="CZ86" s="162"/>
      <c r="DA86" s="162"/>
      <c r="DB86" s="162"/>
      <c r="DC86" s="162"/>
      <c r="DD86" s="162"/>
      <c r="DE86" s="162"/>
      <c r="DF86" s="162"/>
      <c r="DG86" s="162"/>
      <c r="DH86" s="162"/>
      <c r="DI86" s="162"/>
      <c r="DJ86" s="162"/>
      <c r="DK86" s="162"/>
      <c r="DL86" s="162"/>
      <c r="DM86" s="162"/>
      <c r="DN86" s="162"/>
      <c r="DO86" s="162"/>
      <c r="DP86" s="162"/>
      <c r="DQ86" s="162"/>
      <c r="DR86" s="162"/>
      <c r="DS86" s="162"/>
      <c r="DT86" s="162"/>
      <c r="DU86" s="162"/>
      <c r="DV86" s="162"/>
      <c r="DW86" s="162"/>
      <c r="DX86" s="162"/>
      <c r="DY86" s="162"/>
      <c r="DZ86" s="162"/>
      <c r="EA86" s="162"/>
      <c r="EB86" s="162"/>
      <c r="EC86" s="162"/>
      <c r="ED86" s="162"/>
      <c r="EE86" s="162"/>
      <c r="EF86" s="162"/>
      <c r="EG86" s="162"/>
      <c r="EH86" s="162"/>
      <c r="EI86" s="162"/>
      <c r="EJ86" s="162"/>
      <c r="EK86" s="162"/>
      <c r="EL86" s="162"/>
      <c r="EM86" s="162"/>
      <c r="EN86" s="162"/>
      <c r="EO86" s="162"/>
      <c r="EP86" s="162"/>
      <c r="EQ86" s="162"/>
      <c r="ER86" s="162"/>
      <c r="ES86" s="162"/>
      <c r="ET86" s="162"/>
      <c r="EU86" s="162"/>
      <c r="EV86" s="162"/>
      <c r="EW86" s="162"/>
      <c r="EX86" s="162"/>
      <c r="EY86" s="162"/>
      <c r="EZ86" s="162"/>
      <c r="FA86" s="162"/>
      <c r="FB86" s="162"/>
      <c r="FC86" s="162"/>
      <c r="FD86" s="162"/>
      <c r="FE86" s="162"/>
      <c r="FF86" s="162"/>
      <c r="FG86" s="162"/>
      <c r="FH86" s="162"/>
      <c r="FI86" s="162"/>
      <c r="FJ86" s="162"/>
      <c r="FK86" s="162"/>
      <c r="FL86" s="162"/>
      <c r="FM86" s="162"/>
      <c r="FN86" s="162"/>
      <c r="FO86" s="162"/>
      <c r="FP86" s="162"/>
      <c r="FQ86" s="162"/>
      <c r="FR86" s="162"/>
      <c r="FS86" s="162"/>
      <c r="FT86" s="162"/>
      <c r="FU86" s="162"/>
      <c r="FV86" s="162"/>
      <c r="FW86" s="162"/>
      <c r="FX86" s="162"/>
      <c r="FY86" s="162"/>
      <c r="FZ86" s="162"/>
      <c r="GA86" s="162"/>
      <c r="GB86" s="162"/>
      <c r="GC86" s="162"/>
      <c r="GD86" s="162"/>
      <c r="GE86" s="162"/>
      <c r="GF86" s="162"/>
      <c r="GG86" s="162"/>
      <c r="GH86" s="162"/>
      <c r="GI86" s="162"/>
      <c r="GJ86" s="162"/>
      <c r="GK86" s="162"/>
      <c r="GL86" s="162"/>
      <c r="GM86" s="162"/>
      <c r="GN86" s="162"/>
      <c r="GO86" s="162"/>
      <c r="GP86" s="162"/>
      <c r="GQ86" s="162"/>
      <c r="GR86" s="162"/>
      <c r="GS86" s="162"/>
      <c r="GT86" s="162"/>
      <c r="GU86" s="162"/>
      <c r="GV86" s="162"/>
      <c r="GW86" s="162"/>
      <c r="GX86" s="162"/>
      <c r="GY86" s="162"/>
      <c r="GZ86" s="162"/>
      <c r="HA86" s="162"/>
      <c r="HB86" s="162"/>
      <c r="HC86" s="162"/>
      <c r="HD86" s="162"/>
      <c r="HE86" s="162"/>
      <c r="HF86" s="162"/>
      <c r="HG86" s="162"/>
      <c r="HH86" s="162"/>
      <c r="HI86" s="162"/>
      <c r="HJ86" s="162"/>
      <c r="HK86" s="162"/>
      <c r="HL86" s="162"/>
      <c r="HM86" s="162"/>
      <c r="HN86" s="162"/>
      <c r="HO86" s="162"/>
      <c r="HP86" s="162"/>
      <c r="HQ86" s="162"/>
      <c r="HR86" s="162"/>
      <c r="HS86" s="162"/>
      <c r="HT86" s="162"/>
      <c r="HU86" s="162"/>
      <c r="HV86" s="162"/>
      <c r="HW86" s="162"/>
      <c r="HX86" s="162"/>
      <c r="HY86" s="162"/>
      <c r="HZ86" s="162"/>
      <c r="IA86" s="162"/>
      <c r="IB86" s="162"/>
      <c r="IC86" s="162"/>
      <c r="ID86" s="162"/>
      <c r="IE86" s="162"/>
      <c r="IF86" s="162"/>
      <c r="IG86" s="162"/>
      <c r="IH86" s="162"/>
      <c r="II86" s="162"/>
      <c r="IJ86" s="162"/>
      <c r="IK86" s="162"/>
      <c r="IL86" s="162"/>
      <c r="IM86" s="162"/>
      <c r="IN86" s="162"/>
      <c r="IO86" s="162"/>
      <c r="IP86" s="162"/>
      <c r="IQ86" s="162"/>
      <c r="IR86" s="162"/>
      <c r="IS86" s="162"/>
      <c r="IT86" s="162"/>
      <c r="IU86" s="162"/>
      <c r="IV86" s="162"/>
    </row>
    <row r="87" spans="1:256" ht="49.5">
      <c r="A87" s="813"/>
      <c r="B87" s="815"/>
      <c r="C87" s="790"/>
      <c r="D87" s="786"/>
      <c r="E87" s="198" t="s">
        <v>1405</v>
      </c>
      <c r="F87" s="187" t="s">
        <v>1403</v>
      </c>
      <c r="G87" s="188"/>
      <c r="H87" s="189"/>
      <c r="I87" s="189" t="s">
        <v>1223</v>
      </c>
      <c r="J87" s="189"/>
      <c r="K87" s="189"/>
      <c r="L87" s="189"/>
      <c r="M87" s="189"/>
      <c r="N87" s="189"/>
      <c r="O87" s="189"/>
      <c r="P87" s="189"/>
      <c r="Q87" s="189"/>
      <c r="R87" s="189"/>
      <c r="S87" s="189"/>
      <c r="T87" s="189"/>
      <c r="U87" s="189"/>
      <c r="V87" s="189"/>
      <c r="W87" s="189"/>
      <c r="X87" s="189"/>
      <c r="Y87" s="189"/>
      <c r="Z87" s="189"/>
      <c r="AA87" s="189"/>
      <c r="AB87" s="189"/>
      <c r="AC87" s="189"/>
      <c r="AD87" s="190"/>
      <c r="AE87" s="191">
        <f t="shared" si="4"/>
        <v>1</v>
      </c>
      <c r="AF87" s="192">
        <f t="shared" si="5"/>
        <v>0</v>
      </c>
      <c r="AG87" s="193">
        <f t="shared" si="6"/>
        <v>0</v>
      </c>
      <c r="AH87" s="194">
        <f t="shared" si="7"/>
        <v>0</v>
      </c>
      <c r="AI87" s="195" t="s">
        <v>1406</v>
      </c>
      <c r="AJ87" s="196"/>
      <c r="AK87" s="162"/>
      <c r="AL87" s="162"/>
      <c r="AM87" s="162"/>
      <c r="AN87" s="162"/>
      <c r="AO87" s="162"/>
      <c r="AP87" s="162"/>
      <c r="AQ87" s="162"/>
      <c r="AR87" s="162"/>
      <c r="AS87" s="162"/>
      <c r="AT87" s="162"/>
      <c r="AU87" s="162"/>
      <c r="AV87" s="162"/>
      <c r="AW87" s="162"/>
      <c r="AX87" s="162"/>
      <c r="AY87" s="162"/>
      <c r="AZ87" s="162"/>
      <c r="BA87" s="162"/>
      <c r="BB87" s="162"/>
      <c r="BC87" s="162"/>
      <c r="BD87" s="162"/>
      <c r="BE87" s="162"/>
      <c r="BF87" s="162"/>
      <c r="BG87" s="162"/>
      <c r="BH87" s="162"/>
      <c r="BI87" s="162"/>
      <c r="BJ87" s="162"/>
      <c r="BK87" s="162"/>
      <c r="BL87" s="162"/>
      <c r="BM87" s="162"/>
      <c r="BN87" s="162"/>
      <c r="BO87" s="162"/>
      <c r="BP87" s="162"/>
      <c r="BQ87" s="162"/>
      <c r="BR87" s="162"/>
      <c r="BS87" s="162"/>
      <c r="BT87" s="162"/>
      <c r="BU87" s="162"/>
      <c r="BV87" s="162"/>
      <c r="BW87" s="162"/>
      <c r="BX87" s="162"/>
      <c r="BY87" s="162"/>
      <c r="BZ87" s="162"/>
      <c r="CA87" s="162"/>
      <c r="CB87" s="162"/>
      <c r="CC87" s="162"/>
      <c r="CD87" s="162"/>
      <c r="CE87" s="162"/>
      <c r="CF87" s="162"/>
      <c r="CG87" s="162"/>
      <c r="CH87" s="162"/>
      <c r="CI87" s="162"/>
      <c r="CJ87" s="162"/>
      <c r="CK87" s="162"/>
      <c r="CL87" s="162"/>
      <c r="CM87" s="162"/>
      <c r="CN87" s="162"/>
      <c r="CO87" s="162"/>
      <c r="CP87" s="162"/>
      <c r="CQ87" s="162"/>
      <c r="CR87" s="162"/>
      <c r="CS87" s="162"/>
      <c r="CT87" s="162"/>
      <c r="CU87" s="162"/>
      <c r="CV87" s="162"/>
      <c r="CW87" s="162"/>
      <c r="CX87" s="162"/>
      <c r="CY87" s="162"/>
      <c r="CZ87" s="162"/>
      <c r="DA87" s="162"/>
      <c r="DB87" s="162"/>
      <c r="DC87" s="162"/>
      <c r="DD87" s="162"/>
      <c r="DE87" s="162"/>
      <c r="DF87" s="162"/>
      <c r="DG87" s="162"/>
      <c r="DH87" s="162"/>
      <c r="DI87" s="162"/>
      <c r="DJ87" s="162"/>
      <c r="DK87" s="162"/>
      <c r="DL87" s="162"/>
      <c r="DM87" s="162"/>
      <c r="DN87" s="162"/>
      <c r="DO87" s="162"/>
      <c r="DP87" s="162"/>
      <c r="DQ87" s="162"/>
      <c r="DR87" s="162"/>
      <c r="DS87" s="162"/>
      <c r="DT87" s="162"/>
      <c r="DU87" s="162"/>
      <c r="DV87" s="162"/>
      <c r="DW87" s="162"/>
      <c r="DX87" s="162"/>
      <c r="DY87" s="162"/>
      <c r="DZ87" s="162"/>
      <c r="EA87" s="162"/>
      <c r="EB87" s="162"/>
      <c r="EC87" s="162"/>
      <c r="ED87" s="162"/>
      <c r="EE87" s="162"/>
      <c r="EF87" s="162"/>
      <c r="EG87" s="162"/>
      <c r="EH87" s="162"/>
      <c r="EI87" s="162"/>
      <c r="EJ87" s="162"/>
      <c r="EK87" s="162"/>
      <c r="EL87" s="162"/>
      <c r="EM87" s="162"/>
      <c r="EN87" s="162"/>
      <c r="EO87" s="162"/>
      <c r="EP87" s="162"/>
      <c r="EQ87" s="162"/>
      <c r="ER87" s="162"/>
      <c r="ES87" s="162"/>
      <c r="ET87" s="162"/>
      <c r="EU87" s="162"/>
      <c r="EV87" s="162"/>
      <c r="EW87" s="162"/>
      <c r="EX87" s="162"/>
      <c r="EY87" s="162"/>
      <c r="EZ87" s="162"/>
      <c r="FA87" s="162"/>
      <c r="FB87" s="162"/>
      <c r="FC87" s="162"/>
      <c r="FD87" s="162"/>
      <c r="FE87" s="162"/>
      <c r="FF87" s="162"/>
      <c r="FG87" s="162"/>
      <c r="FH87" s="162"/>
      <c r="FI87" s="162"/>
      <c r="FJ87" s="162"/>
      <c r="FK87" s="162"/>
      <c r="FL87" s="162"/>
      <c r="FM87" s="162"/>
      <c r="FN87" s="162"/>
      <c r="FO87" s="162"/>
      <c r="FP87" s="162"/>
      <c r="FQ87" s="162"/>
      <c r="FR87" s="162"/>
      <c r="FS87" s="162"/>
      <c r="FT87" s="162"/>
      <c r="FU87" s="162"/>
      <c r="FV87" s="162"/>
      <c r="FW87" s="162"/>
      <c r="FX87" s="162"/>
      <c r="FY87" s="162"/>
      <c r="FZ87" s="162"/>
      <c r="GA87" s="162"/>
      <c r="GB87" s="162"/>
      <c r="GC87" s="162"/>
      <c r="GD87" s="162"/>
      <c r="GE87" s="162"/>
      <c r="GF87" s="162"/>
      <c r="GG87" s="162"/>
      <c r="GH87" s="162"/>
      <c r="GI87" s="162"/>
      <c r="GJ87" s="162"/>
      <c r="GK87" s="162"/>
      <c r="GL87" s="162"/>
      <c r="GM87" s="162"/>
      <c r="GN87" s="162"/>
      <c r="GO87" s="162"/>
      <c r="GP87" s="162"/>
      <c r="GQ87" s="162"/>
      <c r="GR87" s="162"/>
      <c r="GS87" s="162"/>
      <c r="GT87" s="162"/>
      <c r="GU87" s="162"/>
      <c r="GV87" s="162"/>
      <c r="GW87" s="162"/>
      <c r="GX87" s="162"/>
      <c r="GY87" s="162"/>
      <c r="GZ87" s="162"/>
      <c r="HA87" s="162"/>
      <c r="HB87" s="162"/>
      <c r="HC87" s="162"/>
      <c r="HD87" s="162"/>
      <c r="HE87" s="162"/>
      <c r="HF87" s="162"/>
      <c r="HG87" s="162"/>
      <c r="HH87" s="162"/>
      <c r="HI87" s="162"/>
      <c r="HJ87" s="162"/>
      <c r="HK87" s="162"/>
      <c r="HL87" s="162"/>
      <c r="HM87" s="162"/>
      <c r="HN87" s="162"/>
      <c r="HO87" s="162"/>
      <c r="HP87" s="162"/>
      <c r="HQ87" s="162"/>
      <c r="HR87" s="162"/>
      <c r="HS87" s="162"/>
      <c r="HT87" s="162"/>
      <c r="HU87" s="162"/>
      <c r="HV87" s="162"/>
      <c r="HW87" s="162"/>
      <c r="HX87" s="162"/>
      <c r="HY87" s="162"/>
      <c r="HZ87" s="162"/>
      <c r="IA87" s="162"/>
      <c r="IB87" s="162"/>
      <c r="IC87" s="162"/>
      <c r="ID87" s="162"/>
      <c r="IE87" s="162"/>
      <c r="IF87" s="162"/>
      <c r="IG87" s="162"/>
      <c r="IH87" s="162"/>
      <c r="II87" s="162"/>
      <c r="IJ87" s="162"/>
      <c r="IK87" s="162"/>
      <c r="IL87" s="162"/>
      <c r="IM87" s="162"/>
      <c r="IN87" s="162"/>
      <c r="IO87" s="162"/>
      <c r="IP87" s="162"/>
      <c r="IQ87" s="162"/>
      <c r="IR87" s="162"/>
      <c r="IS87" s="162"/>
      <c r="IT87" s="162"/>
      <c r="IU87" s="162"/>
      <c r="IV87" s="162"/>
    </row>
    <row r="88" spans="1:256" ht="33">
      <c r="A88" s="813"/>
      <c r="B88" s="816"/>
      <c r="C88" s="790"/>
      <c r="D88" s="423" t="s">
        <v>1407</v>
      </c>
      <c r="E88" s="186" t="s">
        <v>1408</v>
      </c>
      <c r="F88" s="187" t="s">
        <v>1234</v>
      </c>
      <c r="G88" s="188" t="s">
        <v>1223</v>
      </c>
      <c r="H88" s="189" t="s">
        <v>1224</v>
      </c>
      <c r="I88" s="189"/>
      <c r="J88" s="189"/>
      <c r="K88" s="189"/>
      <c r="L88" s="189"/>
      <c r="M88" s="189"/>
      <c r="N88" s="189"/>
      <c r="O88" s="189"/>
      <c r="P88" s="189"/>
      <c r="Q88" s="189" t="s">
        <v>1251</v>
      </c>
      <c r="R88" s="189"/>
      <c r="S88" s="189"/>
      <c r="T88" s="189"/>
      <c r="U88" s="189"/>
      <c r="V88" s="189"/>
      <c r="W88" s="189"/>
      <c r="X88" s="189"/>
      <c r="Y88" s="189"/>
      <c r="Z88" s="189"/>
      <c r="AA88" s="189" t="s">
        <v>1223</v>
      </c>
      <c r="AB88" s="189"/>
      <c r="AC88" s="189"/>
      <c r="AD88" s="190"/>
      <c r="AE88" s="191">
        <f t="shared" si="4"/>
        <v>3</v>
      </c>
      <c r="AF88" s="192">
        <f t="shared" si="5"/>
        <v>1</v>
      </c>
      <c r="AG88" s="193">
        <f t="shared" si="6"/>
        <v>0</v>
      </c>
      <c r="AH88" s="194">
        <f t="shared" si="7"/>
        <v>0.33333333333333331</v>
      </c>
      <c r="AI88" s="195" t="s">
        <v>1409</v>
      </c>
      <c r="AJ88" s="196" t="s">
        <v>1410</v>
      </c>
      <c r="AK88" s="162"/>
      <c r="AL88" s="162"/>
      <c r="AM88" s="162"/>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2"/>
      <c r="BR88" s="162"/>
      <c r="BS88" s="162"/>
      <c r="BT88" s="162"/>
      <c r="BU88" s="162"/>
      <c r="BV88" s="162"/>
      <c r="BW88" s="162"/>
      <c r="BX88" s="162"/>
      <c r="BY88" s="162"/>
      <c r="BZ88" s="162"/>
      <c r="CA88" s="162"/>
      <c r="CB88" s="162"/>
      <c r="CC88" s="162"/>
      <c r="CD88" s="162"/>
      <c r="CE88" s="162"/>
      <c r="CF88" s="162"/>
      <c r="CG88" s="162"/>
      <c r="CH88" s="162"/>
      <c r="CI88" s="162"/>
      <c r="CJ88" s="162"/>
      <c r="CK88" s="162"/>
      <c r="CL88" s="162"/>
      <c r="CM88" s="162"/>
      <c r="CN88" s="162"/>
      <c r="CO88" s="162"/>
      <c r="CP88" s="162"/>
      <c r="CQ88" s="162"/>
      <c r="CR88" s="162"/>
      <c r="CS88" s="162"/>
      <c r="CT88" s="162"/>
      <c r="CU88" s="162"/>
      <c r="CV88" s="162"/>
      <c r="CW88" s="162"/>
      <c r="CX88" s="162"/>
      <c r="CY88" s="162"/>
      <c r="CZ88" s="162"/>
      <c r="DA88" s="162"/>
      <c r="DB88" s="162"/>
      <c r="DC88" s="162"/>
      <c r="DD88" s="162"/>
      <c r="DE88" s="162"/>
      <c r="DF88" s="162"/>
      <c r="DG88" s="162"/>
      <c r="DH88" s="162"/>
      <c r="DI88" s="162"/>
      <c r="DJ88" s="162"/>
      <c r="DK88" s="162"/>
      <c r="DL88" s="162"/>
      <c r="DM88" s="162"/>
      <c r="DN88" s="162"/>
      <c r="DO88" s="162"/>
      <c r="DP88" s="162"/>
      <c r="DQ88" s="162"/>
      <c r="DR88" s="162"/>
      <c r="DS88" s="162"/>
      <c r="DT88" s="162"/>
      <c r="DU88" s="162"/>
      <c r="DV88" s="162"/>
      <c r="DW88" s="162"/>
      <c r="DX88" s="162"/>
      <c r="DY88" s="162"/>
      <c r="DZ88" s="162"/>
      <c r="EA88" s="162"/>
      <c r="EB88" s="162"/>
      <c r="EC88" s="162"/>
      <c r="ED88" s="162"/>
      <c r="EE88" s="162"/>
      <c r="EF88" s="162"/>
      <c r="EG88" s="162"/>
      <c r="EH88" s="162"/>
      <c r="EI88" s="162"/>
      <c r="EJ88" s="162"/>
      <c r="EK88" s="162"/>
      <c r="EL88" s="162"/>
      <c r="EM88" s="162"/>
      <c r="EN88" s="162"/>
      <c r="EO88" s="162"/>
      <c r="EP88" s="162"/>
      <c r="EQ88" s="162"/>
      <c r="ER88" s="162"/>
      <c r="ES88" s="162"/>
      <c r="ET88" s="162"/>
      <c r="EU88" s="162"/>
      <c r="EV88" s="162"/>
      <c r="EW88" s="162"/>
      <c r="EX88" s="162"/>
      <c r="EY88" s="162"/>
      <c r="EZ88" s="162"/>
      <c r="FA88" s="162"/>
      <c r="FB88" s="162"/>
      <c r="FC88" s="162"/>
      <c r="FD88" s="162"/>
      <c r="FE88" s="162"/>
      <c r="FF88" s="162"/>
      <c r="FG88" s="162"/>
      <c r="FH88" s="162"/>
      <c r="FI88" s="162"/>
      <c r="FJ88" s="162"/>
      <c r="FK88" s="162"/>
      <c r="FL88" s="162"/>
      <c r="FM88" s="162"/>
      <c r="FN88" s="162"/>
      <c r="FO88" s="162"/>
      <c r="FP88" s="162"/>
      <c r="FQ88" s="162"/>
      <c r="FR88" s="162"/>
      <c r="FS88" s="162"/>
      <c r="FT88" s="162"/>
      <c r="FU88" s="162"/>
      <c r="FV88" s="162"/>
      <c r="FW88" s="162"/>
      <c r="FX88" s="162"/>
      <c r="FY88" s="162"/>
      <c r="FZ88" s="162"/>
      <c r="GA88" s="162"/>
      <c r="GB88" s="162"/>
      <c r="GC88" s="162"/>
      <c r="GD88" s="162"/>
      <c r="GE88" s="162"/>
      <c r="GF88" s="162"/>
      <c r="GG88" s="162"/>
      <c r="GH88" s="162"/>
      <c r="GI88" s="162"/>
      <c r="GJ88" s="162"/>
      <c r="GK88" s="162"/>
      <c r="GL88" s="162"/>
      <c r="GM88" s="162"/>
      <c r="GN88" s="162"/>
      <c r="GO88" s="162"/>
      <c r="GP88" s="162"/>
      <c r="GQ88" s="162"/>
      <c r="GR88" s="162"/>
      <c r="GS88" s="162"/>
      <c r="GT88" s="162"/>
      <c r="GU88" s="162"/>
      <c r="GV88" s="162"/>
      <c r="GW88" s="162"/>
      <c r="GX88" s="162"/>
      <c r="GY88" s="162"/>
      <c r="GZ88" s="162"/>
      <c r="HA88" s="162"/>
      <c r="HB88" s="162"/>
      <c r="HC88" s="162"/>
      <c r="HD88" s="162"/>
      <c r="HE88" s="162"/>
      <c r="HF88" s="162"/>
      <c r="HG88" s="162"/>
      <c r="HH88" s="162"/>
      <c r="HI88" s="162"/>
      <c r="HJ88" s="162"/>
      <c r="HK88" s="162"/>
      <c r="HL88" s="162"/>
      <c r="HM88" s="162"/>
      <c r="HN88" s="162"/>
      <c r="HO88" s="162"/>
      <c r="HP88" s="162"/>
      <c r="HQ88" s="162"/>
      <c r="HR88" s="162"/>
      <c r="HS88" s="162"/>
      <c r="HT88" s="162"/>
      <c r="HU88" s="162"/>
      <c r="HV88" s="162"/>
      <c r="HW88" s="162"/>
      <c r="HX88" s="162"/>
      <c r="HY88" s="162"/>
      <c r="HZ88" s="162"/>
      <c r="IA88" s="162"/>
      <c r="IB88" s="162"/>
      <c r="IC88" s="162"/>
      <c r="ID88" s="162"/>
      <c r="IE88" s="162"/>
      <c r="IF88" s="162"/>
      <c r="IG88" s="162"/>
      <c r="IH88" s="162"/>
      <c r="II88" s="162"/>
      <c r="IJ88" s="162"/>
      <c r="IK88" s="162"/>
      <c r="IL88" s="162"/>
      <c r="IM88" s="162"/>
      <c r="IN88" s="162"/>
      <c r="IO88" s="162"/>
      <c r="IP88" s="162"/>
      <c r="IQ88" s="162"/>
      <c r="IR88" s="162"/>
      <c r="IS88" s="162"/>
      <c r="IT88" s="162"/>
      <c r="IU88" s="162"/>
      <c r="IV88" s="162"/>
    </row>
    <row r="89" spans="1:256" ht="33">
      <c r="A89" s="780" t="s">
        <v>1411</v>
      </c>
      <c r="B89" s="781"/>
      <c r="C89" s="781"/>
      <c r="D89" s="786" t="s">
        <v>1412</v>
      </c>
      <c r="E89" s="175" t="s">
        <v>1413</v>
      </c>
      <c r="F89" s="176" t="s">
        <v>1414</v>
      </c>
      <c r="G89" s="188" t="s">
        <v>1223</v>
      </c>
      <c r="H89" s="189"/>
      <c r="I89" s="189" t="s">
        <v>1223</v>
      </c>
      <c r="J89" s="189"/>
      <c r="K89" s="189"/>
      <c r="L89" s="189"/>
      <c r="M89" s="189"/>
      <c r="N89" s="189"/>
      <c r="O89" s="189"/>
      <c r="P89" s="189"/>
      <c r="Q89" s="189"/>
      <c r="R89" s="189"/>
      <c r="S89" s="189"/>
      <c r="T89" s="189"/>
      <c r="U89" s="189"/>
      <c r="V89" s="189"/>
      <c r="W89" s="189"/>
      <c r="X89" s="189"/>
      <c r="Y89" s="189"/>
      <c r="Z89" s="189"/>
      <c r="AA89" s="189"/>
      <c r="AB89" s="189"/>
      <c r="AC89" s="189"/>
      <c r="AD89" s="190"/>
      <c r="AE89" s="191">
        <f t="shared" si="4"/>
        <v>2</v>
      </c>
      <c r="AF89" s="192">
        <f t="shared" si="5"/>
        <v>0</v>
      </c>
      <c r="AG89" s="193">
        <f t="shared" si="6"/>
        <v>0</v>
      </c>
      <c r="AH89" s="194">
        <f t="shared" si="7"/>
        <v>0</v>
      </c>
      <c r="AI89" s="195" t="s">
        <v>1401</v>
      </c>
      <c r="AJ89" s="209"/>
      <c r="AK89" s="162"/>
      <c r="AL89" s="162"/>
      <c r="AM89" s="162"/>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2"/>
      <c r="BR89" s="162"/>
      <c r="BS89" s="162"/>
      <c r="BT89" s="162"/>
      <c r="BU89" s="162"/>
      <c r="BV89" s="162"/>
      <c r="BW89" s="162"/>
      <c r="BX89" s="162"/>
      <c r="BY89" s="162"/>
      <c r="BZ89" s="162"/>
      <c r="CA89" s="162"/>
      <c r="CB89" s="162"/>
      <c r="CC89" s="162"/>
      <c r="CD89" s="162"/>
      <c r="CE89" s="162"/>
      <c r="CF89" s="162"/>
      <c r="CG89" s="162"/>
      <c r="CH89" s="162"/>
      <c r="CI89" s="162"/>
      <c r="CJ89" s="162"/>
      <c r="CK89" s="162"/>
      <c r="CL89" s="162"/>
      <c r="CM89" s="162"/>
      <c r="CN89" s="162"/>
      <c r="CO89" s="162"/>
      <c r="CP89" s="162"/>
      <c r="CQ89" s="162"/>
      <c r="CR89" s="162"/>
      <c r="CS89" s="162"/>
      <c r="CT89" s="162"/>
      <c r="CU89" s="162"/>
      <c r="CV89" s="162"/>
      <c r="CW89" s="162"/>
      <c r="CX89" s="162"/>
      <c r="CY89" s="162"/>
      <c r="CZ89" s="162"/>
      <c r="DA89" s="162"/>
      <c r="DB89" s="162"/>
      <c r="DC89" s="162"/>
      <c r="DD89" s="162"/>
      <c r="DE89" s="162"/>
      <c r="DF89" s="162"/>
      <c r="DG89" s="162"/>
      <c r="DH89" s="162"/>
      <c r="DI89" s="162"/>
      <c r="DJ89" s="162"/>
      <c r="DK89" s="162"/>
      <c r="DL89" s="162"/>
      <c r="DM89" s="162"/>
      <c r="DN89" s="162"/>
      <c r="DO89" s="162"/>
      <c r="DP89" s="162"/>
      <c r="DQ89" s="162"/>
      <c r="DR89" s="162"/>
      <c r="DS89" s="162"/>
      <c r="DT89" s="162"/>
      <c r="DU89" s="162"/>
      <c r="DV89" s="162"/>
      <c r="DW89" s="162"/>
      <c r="DX89" s="162"/>
      <c r="DY89" s="162"/>
      <c r="DZ89" s="162"/>
      <c r="EA89" s="162"/>
      <c r="EB89" s="162"/>
      <c r="EC89" s="162"/>
      <c r="ED89" s="162"/>
      <c r="EE89" s="162"/>
      <c r="EF89" s="162"/>
      <c r="EG89" s="162"/>
      <c r="EH89" s="162"/>
      <c r="EI89" s="162"/>
      <c r="EJ89" s="162"/>
      <c r="EK89" s="162"/>
      <c r="EL89" s="162"/>
      <c r="EM89" s="162"/>
      <c r="EN89" s="162"/>
      <c r="EO89" s="162"/>
      <c r="EP89" s="162"/>
      <c r="EQ89" s="162"/>
      <c r="ER89" s="162"/>
      <c r="ES89" s="162"/>
      <c r="ET89" s="162"/>
      <c r="EU89" s="162"/>
      <c r="EV89" s="162"/>
      <c r="EW89" s="162"/>
      <c r="EX89" s="162"/>
      <c r="EY89" s="162"/>
      <c r="EZ89" s="162"/>
      <c r="FA89" s="162"/>
      <c r="FB89" s="162"/>
      <c r="FC89" s="162"/>
      <c r="FD89" s="162"/>
      <c r="FE89" s="162"/>
      <c r="FF89" s="162"/>
      <c r="FG89" s="162"/>
      <c r="FH89" s="162"/>
      <c r="FI89" s="162"/>
      <c r="FJ89" s="162"/>
      <c r="FK89" s="162"/>
      <c r="FL89" s="162"/>
      <c r="FM89" s="162"/>
      <c r="FN89" s="162"/>
      <c r="FO89" s="162"/>
      <c r="FP89" s="162"/>
      <c r="FQ89" s="162"/>
      <c r="FR89" s="162"/>
      <c r="FS89" s="162"/>
      <c r="FT89" s="162"/>
      <c r="FU89" s="162"/>
      <c r="FV89" s="162"/>
      <c r="FW89" s="162"/>
      <c r="FX89" s="162"/>
      <c r="FY89" s="162"/>
      <c r="FZ89" s="162"/>
      <c r="GA89" s="162"/>
      <c r="GB89" s="162"/>
      <c r="GC89" s="162"/>
      <c r="GD89" s="162"/>
      <c r="GE89" s="162"/>
      <c r="GF89" s="162"/>
      <c r="GG89" s="162"/>
      <c r="GH89" s="162"/>
      <c r="GI89" s="162"/>
      <c r="GJ89" s="162"/>
      <c r="GK89" s="162"/>
      <c r="GL89" s="162"/>
      <c r="GM89" s="162"/>
      <c r="GN89" s="162"/>
      <c r="GO89" s="162"/>
      <c r="GP89" s="162"/>
      <c r="GQ89" s="162"/>
      <c r="GR89" s="162"/>
      <c r="GS89" s="162"/>
      <c r="GT89" s="162"/>
      <c r="GU89" s="162"/>
      <c r="GV89" s="162"/>
      <c r="GW89" s="162"/>
      <c r="GX89" s="162"/>
      <c r="GY89" s="162"/>
      <c r="GZ89" s="162"/>
      <c r="HA89" s="162"/>
      <c r="HB89" s="162"/>
      <c r="HC89" s="162"/>
      <c r="HD89" s="162"/>
      <c r="HE89" s="162"/>
      <c r="HF89" s="162"/>
      <c r="HG89" s="162"/>
      <c r="HH89" s="162"/>
      <c r="HI89" s="162"/>
      <c r="HJ89" s="162"/>
      <c r="HK89" s="162"/>
      <c r="HL89" s="162"/>
      <c r="HM89" s="162"/>
      <c r="HN89" s="162"/>
      <c r="HO89" s="162"/>
      <c r="HP89" s="162"/>
      <c r="HQ89" s="162"/>
      <c r="HR89" s="162"/>
      <c r="HS89" s="162"/>
      <c r="HT89" s="162"/>
      <c r="HU89" s="162"/>
      <c r="HV89" s="162"/>
      <c r="HW89" s="162"/>
      <c r="HX89" s="162"/>
      <c r="HY89" s="162"/>
      <c r="HZ89" s="162"/>
      <c r="IA89" s="162"/>
      <c r="IB89" s="162"/>
      <c r="IC89" s="162"/>
      <c r="ID89" s="162"/>
      <c r="IE89" s="162"/>
      <c r="IF89" s="162"/>
      <c r="IG89" s="162"/>
      <c r="IH89" s="162"/>
      <c r="II89" s="162"/>
      <c r="IJ89" s="162"/>
      <c r="IK89" s="162"/>
      <c r="IL89" s="162"/>
      <c r="IM89" s="162"/>
      <c r="IN89" s="162"/>
      <c r="IO89" s="162"/>
      <c r="IP89" s="162"/>
      <c r="IQ89" s="162"/>
      <c r="IR89" s="162"/>
      <c r="IS89" s="162"/>
      <c r="IT89" s="162"/>
      <c r="IU89" s="162"/>
      <c r="IV89" s="162"/>
    </row>
    <row r="90" spans="1:256">
      <c r="A90" s="782"/>
      <c r="B90" s="783"/>
      <c r="C90" s="783"/>
      <c r="D90" s="787"/>
      <c r="E90" s="198" t="s">
        <v>1415</v>
      </c>
      <c r="F90" s="187" t="s">
        <v>1416</v>
      </c>
      <c r="G90" s="188"/>
      <c r="H90" s="189"/>
      <c r="I90" s="189"/>
      <c r="J90" s="189"/>
      <c r="K90" s="189"/>
      <c r="L90" s="189"/>
      <c r="M90" s="189"/>
      <c r="N90" s="189"/>
      <c r="O90" s="189"/>
      <c r="P90" s="189"/>
      <c r="Q90" s="189"/>
      <c r="R90" s="189"/>
      <c r="S90" s="189"/>
      <c r="T90" s="189"/>
      <c r="U90" s="189"/>
      <c r="V90" s="189"/>
      <c r="W90" s="189"/>
      <c r="X90" s="189"/>
      <c r="Y90" s="189"/>
      <c r="Z90" s="189"/>
      <c r="AA90" s="189" t="s">
        <v>1223</v>
      </c>
      <c r="AB90" s="189"/>
      <c r="AC90" s="189"/>
      <c r="AD90" s="190"/>
      <c r="AE90" s="191">
        <f t="shared" si="4"/>
        <v>1</v>
      </c>
      <c r="AF90" s="192">
        <f t="shared" si="5"/>
        <v>0</v>
      </c>
      <c r="AG90" s="193">
        <f t="shared" si="6"/>
        <v>0</v>
      </c>
      <c r="AH90" s="194">
        <f t="shared" si="7"/>
        <v>0</v>
      </c>
      <c r="AI90" s="195" t="s">
        <v>1417</v>
      </c>
      <c r="AJ90" s="196"/>
      <c r="AK90" s="162"/>
      <c r="AL90" s="162"/>
      <c r="AM90" s="162"/>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2"/>
      <c r="BR90" s="162"/>
      <c r="BS90" s="162"/>
      <c r="BT90" s="162"/>
      <c r="BU90" s="162"/>
      <c r="BV90" s="162"/>
      <c r="BW90" s="162"/>
      <c r="BX90" s="162"/>
      <c r="BY90" s="162"/>
      <c r="BZ90" s="162"/>
      <c r="CA90" s="162"/>
      <c r="CB90" s="162"/>
      <c r="CC90" s="162"/>
      <c r="CD90" s="162"/>
      <c r="CE90" s="162"/>
      <c r="CF90" s="162"/>
      <c r="CG90" s="162"/>
      <c r="CH90" s="162"/>
      <c r="CI90" s="162"/>
      <c r="CJ90" s="162"/>
      <c r="CK90" s="162"/>
      <c r="CL90" s="162"/>
      <c r="CM90" s="162"/>
      <c r="CN90" s="162"/>
      <c r="CO90" s="162"/>
      <c r="CP90" s="162"/>
      <c r="CQ90" s="162"/>
      <c r="CR90" s="162"/>
      <c r="CS90" s="162"/>
      <c r="CT90" s="162"/>
      <c r="CU90" s="162"/>
      <c r="CV90" s="162"/>
      <c r="CW90" s="162"/>
      <c r="CX90" s="162"/>
      <c r="CY90" s="162"/>
      <c r="CZ90" s="162"/>
      <c r="DA90" s="162"/>
      <c r="DB90" s="162"/>
      <c r="DC90" s="162"/>
      <c r="DD90" s="162"/>
      <c r="DE90" s="162"/>
      <c r="DF90" s="162"/>
      <c r="DG90" s="162"/>
      <c r="DH90" s="162"/>
      <c r="DI90" s="162"/>
      <c r="DJ90" s="162"/>
      <c r="DK90" s="162"/>
      <c r="DL90" s="162"/>
      <c r="DM90" s="162"/>
      <c r="DN90" s="162"/>
      <c r="DO90" s="162"/>
      <c r="DP90" s="162"/>
      <c r="DQ90" s="162"/>
      <c r="DR90" s="162"/>
      <c r="DS90" s="162"/>
      <c r="DT90" s="162"/>
      <c r="DU90" s="162"/>
      <c r="DV90" s="162"/>
      <c r="DW90" s="162"/>
      <c r="DX90" s="162"/>
      <c r="DY90" s="162"/>
      <c r="DZ90" s="162"/>
      <c r="EA90" s="162"/>
      <c r="EB90" s="162"/>
      <c r="EC90" s="162"/>
      <c r="ED90" s="162"/>
      <c r="EE90" s="162"/>
      <c r="EF90" s="162"/>
      <c r="EG90" s="162"/>
      <c r="EH90" s="162"/>
      <c r="EI90" s="162"/>
      <c r="EJ90" s="162"/>
      <c r="EK90" s="162"/>
      <c r="EL90" s="162"/>
      <c r="EM90" s="162"/>
      <c r="EN90" s="162"/>
      <c r="EO90" s="162"/>
      <c r="EP90" s="162"/>
      <c r="EQ90" s="162"/>
      <c r="ER90" s="162"/>
      <c r="ES90" s="162"/>
      <c r="ET90" s="162"/>
      <c r="EU90" s="162"/>
      <c r="EV90" s="162"/>
      <c r="EW90" s="162"/>
      <c r="EX90" s="162"/>
      <c r="EY90" s="162"/>
      <c r="EZ90" s="162"/>
      <c r="FA90" s="162"/>
      <c r="FB90" s="162"/>
      <c r="FC90" s="162"/>
      <c r="FD90" s="162"/>
      <c r="FE90" s="162"/>
      <c r="FF90" s="162"/>
      <c r="FG90" s="162"/>
      <c r="FH90" s="162"/>
      <c r="FI90" s="162"/>
      <c r="FJ90" s="162"/>
      <c r="FK90" s="162"/>
      <c r="FL90" s="162"/>
      <c r="FM90" s="162"/>
      <c r="FN90" s="162"/>
      <c r="FO90" s="162"/>
      <c r="FP90" s="162"/>
      <c r="FQ90" s="162"/>
      <c r="FR90" s="162"/>
      <c r="FS90" s="162"/>
      <c r="FT90" s="162"/>
      <c r="FU90" s="162"/>
      <c r="FV90" s="162"/>
      <c r="FW90" s="162"/>
      <c r="FX90" s="162"/>
      <c r="FY90" s="162"/>
      <c r="FZ90" s="162"/>
      <c r="GA90" s="162"/>
      <c r="GB90" s="162"/>
      <c r="GC90" s="162"/>
      <c r="GD90" s="162"/>
      <c r="GE90" s="162"/>
      <c r="GF90" s="162"/>
      <c r="GG90" s="162"/>
      <c r="GH90" s="162"/>
      <c r="GI90" s="162"/>
      <c r="GJ90" s="162"/>
      <c r="GK90" s="162"/>
      <c r="GL90" s="162"/>
      <c r="GM90" s="162"/>
      <c r="GN90" s="162"/>
      <c r="GO90" s="162"/>
      <c r="GP90" s="162"/>
      <c r="GQ90" s="162"/>
      <c r="GR90" s="162"/>
      <c r="GS90" s="162"/>
      <c r="GT90" s="162"/>
      <c r="GU90" s="162"/>
      <c r="GV90" s="162"/>
      <c r="GW90" s="162"/>
      <c r="GX90" s="162"/>
      <c r="GY90" s="162"/>
      <c r="GZ90" s="162"/>
      <c r="HA90" s="162"/>
      <c r="HB90" s="162"/>
      <c r="HC90" s="162"/>
      <c r="HD90" s="162"/>
      <c r="HE90" s="162"/>
      <c r="HF90" s="162"/>
      <c r="HG90" s="162"/>
      <c r="HH90" s="162"/>
      <c r="HI90" s="162"/>
      <c r="HJ90" s="162"/>
      <c r="HK90" s="162"/>
      <c r="HL90" s="162"/>
      <c r="HM90" s="162"/>
      <c r="HN90" s="162"/>
      <c r="HO90" s="162"/>
      <c r="HP90" s="162"/>
      <c r="HQ90" s="162"/>
      <c r="HR90" s="162"/>
      <c r="HS90" s="162"/>
      <c r="HT90" s="162"/>
      <c r="HU90" s="162"/>
      <c r="HV90" s="162"/>
      <c r="HW90" s="162"/>
      <c r="HX90" s="162"/>
      <c r="HY90" s="162"/>
      <c r="HZ90" s="162"/>
      <c r="IA90" s="162"/>
      <c r="IB90" s="162"/>
      <c r="IC90" s="162"/>
      <c r="ID90" s="162"/>
      <c r="IE90" s="162"/>
      <c r="IF90" s="162"/>
      <c r="IG90" s="162"/>
      <c r="IH90" s="162"/>
      <c r="II90" s="162"/>
      <c r="IJ90" s="162"/>
      <c r="IK90" s="162"/>
      <c r="IL90" s="162"/>
      <c r="IM90" s="162"/>
      <c r="IN90" s="162"/>
      <c r="IO90" s="162"/>
      <c r="IP90" s="162"/>
      <c r="IQ90" s="162"/>
      <c r="IR90" s="162"/>
      <c r="IS90" s="162"/>
      <c r="IT90" s="162"/>
      <c r="IU90" s="162"/>
      <c r="IV90" s="162"/>
    </row>
    <row r="91" spans="1:256" ht="49.5">
      <c r="A91" s="782"/>
      <c r="B91" s="783"/>
      <c r="C91" s="783"/>
      <c r="D91" s="787"/>
      <c r="E91" s="198" t="s">
        <v>1418</v>
      </c>
      <c r="F91" s="187" t="s">
        <v>1419</v>
      </c>
      <c r="G91" s="188" t="s">
        <v>1223</v>
      </c>
      <c r="H91" s="189"/>
      <c r="I91" s="189"/>
      <c r="J91" s="189"/>
      <c r="K91" s="189"/>
      <c r="L91" s="189"/>
      <c r="M91" s="189"/>
      <c r="N91" s="189"/>
      <c r="O91" s="189"/>
      <c r="P91" s="189"/>
      <c r="Q91" s="189"/>
      <c r="R91" s="189"/>
      <c r="S91" s="189"/>
      <c r="T91" s="189"/>
      <c r="U91" s="189"/>
      <c r="V91" s="189"/>
      <c r="W91" s="189"/>
      <c r="X91" s="189"/>
      <c r="Y91" s="189"/>
      <c r="Z91" s="189"/>
      <c r="AA91" s="189"/>
      <c r="AB91" s="189"/>
      <c r="AC91" s="189"/>
      <c r="AD91" s="190"/>
      <c r="AE91" s="191">
        <f t="shared" si="4"/>
        <v>1</v>
      </c>
      <c r="AF91" s="192">
        <f t="shared" si="5"/>
        <v>0</v>
      </c>
      <c r="AG91" s="193">
        <f t="shared" si="6"/>
        <v>0</v>
      </c>
      <c r="AH91" s="194">
        <f t="shared" si="7"/>
        <v>0</v>
      </c>
      <c r="AI91" s="195" t="s">
        <v>1420</v>
      </c>
      <c r="AJ91" s="196"/>
      <c r="AK91" s="162"/>
      <c r="AL91" s="162"/>
      <c r="AM91" s="162"/>
      <c r="AN91" s="162"/>
      <c r="AO91" s="162"/>
      <c r="AP91" s="162"/>
      <c r="AQ91" s="162"/>
      <c r="AR91" s="162"/>
      <c r="AS91" s="162"/>
      <c r="AT91" s="162"/>
      <c r="AU91" s="162"/>
      <c r="AV91" s="162"/>
      <c r="AW91" s="162"/>
      <c r="AX91" s="162"/>
      <c r="AY91" s="162"/>
      <c r="AZ91" s="162"/>
      <c r="BA91" s="162"/>
      <c r="BB91" s="162"/>
      <c r="BC91" s="162"/>
      <c r="BD91" s="162"/>
      <c r="BE91" s="162"/>
      <c r="BF91" s="162"/>
      <c r="BG91" s="162"/>
      <c r="BH91" s="162"/>
      <c r="BI91" s="162"/>
      <c r="BJ91" s="162"/>
      <c r="BK91" s="162"/>
      <c r="BL91" s="162"/>
      <c r="BM91" s="162"/>
      <c r="BN91" s="162"/>
      <c r="BO91" s="162"/>
      <c r="BP91" s="162"/>
      <c r="BQ91" s="162"/>
      <c r="BR91" s="162"/>
      <c r="BS91" s="162"/>
      <c r="BT91" s="162"/>
      <c r="BU91" s="162"/>
      <c r="BV91" s="162"/>
      <c r="BW91" s="162"/>
      <c r="BX91" s="162"/>
      <c r="BY91" s="162"/>
      <c r="BZ91" s="162"/>
      <c r="CA91" s="162"/>
      <c r="CB91" s="162"/>
      <c r="CC91" s="162"/>
      <c r="CD91" s="162"/>
      <c r="CE91" s="162"/>
      <c r="CF91" s="162"/>
      <c r="CG91" s="162"/>
      <c r="CH91" s="162"/>
      <c r="CI91" s="162"/>
      <c r="CJ91" s="162"/>
      <c r="CK91" s="162"/>
      <c r="CL91" s="162"/>
      <c r="CM91" s="162"/>
      <c r="CN91" s="162"/>
      <c r="CO91" s="162"/>
      <c r="CP91" s="162"/>
      <c r="CQ91" s="162"/>
      <c r="CR91" s="162"/>
      <c r="CS91" s="162"/>
      <c r="CT91" s="162"/>
      <c r="CU91" s="162"/>
      <c r="CV91" s="162"/>
      <c r="CW91" s="162"/>
      <c r="CX91" s="162"/>
      <c r="CY91" s="162"/>
      <c r="CZ91" s="162"/>
      <c r="DA91" s="162"/>
      <c r="DB91" s="162"/>
      <c r="DC91" s="162"/>
      <c r="DD91" s="162"/>
      <c r="DE91" s="162"/>
      <c r="DF91" s="162"/>
      <c r="DG91" s="162"/>
      <c r="DH91" s="162"/>
      <c r="DI91" s="162"/>
      <c r="DJ91" s="162"/>
      <c r="DK91" s="162"/>
      <c r="DL91" s="162"/>
      <c r="DM91" s="162"/>
      <c r="DN91" s="162"/>
      <c r="DO91" s="162"/>
      <c r="DP91" s="162"/>
      <c r="DQ91" s="162"/>
      <c r="DR91" s="162"/>
      <c r="DS91" s="162"/>
      <c r="DT91" s="162"/>
      <c r="DU91" s="162"/>
      <c r="DV91" s="162"/>
      <c r="DW91" s="162"/>
      <c r="DX91" s="162"/>
      <c r="DY91" s="162"/>
      <c r="DZ91" s="162"/>
      <c r="EA91" s="162"/>
      <c r="EB91" s="162"/>
      <c r="EC91" s="162"/>
      <c r="ED91" s="162"/>
      <c r="EE91" s="162"/>
      <c r="EF91" s="162"/>
      <c r="EG91" s="162"/>
      <c r="EH91" s="162"/>
      <c r="EI91" s="162"/>
      <c r="EJ91" s="162"/>
      <c r="EK91" s="162"/>
      <c r="EL91" s="162"/>
      <c r="EM91" s="162"/>
      <c r="EN91" s="162"/>
      <c r="EO91" s="162"/>
      <c r="EP91" s="162"/>
      <c r="EQ91" s="162"/>
      <c r="ER91" s="162"/>
      <c r="ES91" s="162"/>
      <c r="ET91" s="162"/>
      <c r="EU91" s="162"/>
      <c r="EV91" s="162"/>
      <c r="EW91" s="162"/>
      <c r="EX91" s="162"/>
      <c r="EY91" s="162"/>
      <c r="EZ91" s="162"/>
      <c r="FA91" s="162"/>
      <c r="FB91" s="162"/>
      <c r="FC91" s="162"/>
      <c r="FD91" s="162"/>
      <c r="FE91" s="162"/>
      <c r="FF91" s="162"/>
      <c r="FG91" s="162"/>
      <c r="FH91" s="162"/>
      <c r="FI91" s="162"/>
      <c r="FJ91" s="162"/>
      <c r="FK91" s="162"/>
      <c r="FL91" s="162"/>
      <c r="FM91" s="162"/>
      <c r="FN91" s="162"/>
      <c r="FO91" s="162"/>
      <c r="FP91" s="162"/>
      <c r="FQ91" s="162"/>
      <c r="FR91" s="162"/>
      <c r="FS91" s="162"/>
      <c r="FT91" s="162"/>
      <c r="FU91" s="162"/>
      <c r="FV91" s="162"/>
      <c r="FW91" s="162"/>
      <c r="FX91" s="162"/>
      <c r="FY91" s="162"/>
      <c r="FZ91" s="162"/>
      <c r="GA91" s="162"/>
      <c r="GB91" s="162"/>
      <c r="GC91" s="162"/>
      <c r="GD91" s="162"/>
      <c r="GE91" s="162"/>
      <c r="GF91" s="162"/>
      <c r="GG91" s="162"/>
      <c r="GH91" s="162"/>
      <c r="GI91" s="162"/>
      <c r="GJ91" s="162"/>
      <c r="GK91" s="162"/>
      <c r="GL91" s="162"/>
      <c r="GM91" s="162"/>
      <c r="GN91" s="162"/>
      <c r="GO91" s="162"/>
      <c r="GP91" s="162"/>
      <c r="GQ91" s="162"/>
      <c r="GR91" s="162"/>
      <c r="GS91" s="162"/>
      <c r="GT91" s="162"/>
      <c r="GU91" s="162"/>
      <c r="GV91" s="162"/>
      <c r="GW91" s="162"/>
      <c r="GX91" s="162"/>
      <c r="GY91" s="162"/>
      <c r="GZ91" s="162"/>
      <c r="HA91" s="162"/>
      <c r="HB91" s="162"/>
      <c r="HC91" s="162"/>
      <c r="HD91" s="162"/>
      <c r="HE91" s="162"/>
      <c r="HF91" s="162"/>
      <c r="HG91" s="162"/>
      <c r="HH91" s="162"/>
      <c r="HI91" s="162"/>
      <c r="HJ91" s="162"/>
      <c r="HK91" s="162"/>
      <c r="HL91" s="162"/>
      <c r="HM91" s="162"/>
      <c r="HN91" s="162"/>
      <c r="HO91" s="162"/>
      <c r="HP91" s="162"/>
      <c r="HQ91" s="162"/>
      <c r="HR91" s="162"/>
      <c r="HS91" s="162"/>
      <c r="HT91" s="162"/>
      <c r="HU91" s="162"/>
      <c r="HV91" s="162"/>
      <c r="HW91" s="162"/>
      <c r="HX91" s="162"/>
      <c r="HY91" s="162"/>
      <c r="HZ91" s="162"/>
      <c r="IA91" s="162"/>
      <c r="IB91" s="162"/>
      <c r="IC91" s="162"/>
      <c r="ID91" s="162"/>
      <c r="IE91" s="162"/>
      <c r="IF91" s="162"/>
      <c r="IG91" s="162"/>
      <c r="IH91" s="162"/>
      <c r="II91" s="162"/>
      <c r="IJ91" s="162"/>
      <c r="IK91" s="162"/>
      <c r="IL91" s="162"/>
      <c r="IM91" s="162"/>
      <c r="IN91" s="162"/>
      <c r="IO91" s="162"/>
      <c r="IP91" s="162"/>
      <c r="IQ91" s="162"/>
      <c r="IR91" s="162"/>
      <c r="IS91" s="162"/>
      <c r="IT91" s="162"/>
      <c r="IU91" s="162"/>
      <c r="IV91" s="162"/>
    </row>
    <row r="92" spans="1:256" ht="49.5">
      <c r="A92" s="782"/>
      <c r="B92" s="783"/>
      <c r="C92" s="783"/>
      <c r="D92" s="787"/>
      <c r="E92" s="198" t="s">
        <v>1421</v>
      </c>
      <c r="F92" s="187" t="s">
        <v>1419</v>
      </c>
      <c r="G92" s="188" t="s">
        <v>1223</v>
      </c>
      <c r="H92" s="189"/>
      <c r="I92" s="189"/>
      <c r="J92" s="189"/>
      <c r="K92" s="189"/>
      <c r="L92" s="189"/>
      <c r="M92" s="189"/>
      <c r="N92" s="189"/>
      <c r="O92" s="189"/>
      <c r="P92" s="189"/>
      <c r="Q92" s="189"/>
      <c r="R92" s="189"/>
      <c r="S92" s="189"/>
      <c r="T92" s="189"/>
      <c r="U92" s="189"/>
      <c r="V92" s="189"/>
      <c r="W92" s="189"/>
      <c r="X92" s="189"/>
      <c r="Y92" s="189"/>
      <c r="Z92" s="189"/>
      <c r="AA92" s="189"/>
      <c r="AB92" s="189"/>
      <c r="AC92" s="189" t="s">
        <v>1223</v>
      </c>
      <c r="AD92" s="190"/>
      <c r="AE92" s="191">
        <f t="shared" si="4"/>
        <v>2</v>
      </c>
      <c r="AF92" s="192">
        <f t="shared" si="5"/>
        <v>0</v>
      </c>
      <c r="AG92" s="193">
        <f t="shared" si="6"/>
        <v>0</v>
      </c>
      <c r="AH92" s="194">
        <f t="shared" si="7"/>
        <v>0</v>
      </c>
      <c r="AI92" s="195" t="s">
        <v>1422</v>
      </c>
      <c r="AJ92" s="210"/>
      <c r="AK92" s="162"/>
      <c r="AL92" s="162"/>
      <c r="AM92" s="162"/>
      <c r="AN92" s="162"/>
      <c r="AO92" s="162"/>
      <c r="AP92" s="162"/>
      <c r="AQ92" s="162"/>
      <c r="AR92" s="162"/>
      <c r="AS92" s="162"/>
      <c r="AT92" s="162"/>
      <c r="AU92" s="162"/>
      <c r="AV92" s="162"/>
      <c r="AW92" s="162"/>
      <c r="AX92" s="162"/>
      <c r="AY92" s="162"/>
      <c r="AZ92" s="162"/>
      <c r="BA92" s="162"/>
      <c r="BB92" s="162"/>
      <c r="BC92" s="162"/>
      <c r="BD92" s="162"/>
      <c r="BE92" s="162"/>
      <c r="BF92" s="162"/>
      <c r="BG92" s="162"/>
      <c r="BH92" s="162"/>
      <c r="BI92" s="162"/>
      <c r="BJ92" s="162"/>
      <c r="BK92" s="162"/>
      <c r="BL92" s="162"/>
      <c r="BM92" s="162"/>
      <c r="BN92" s="162"/>
      <c r="BO92" s="162"/>
      <c r="BP92" s="162"/>
      <c r="BQ92" s="162"/>
      <c r="BR92" s="162"/>
      <c r="BS92" s="162"/>
      <c r="BT92" s="162"/>
      <c r="BU92" s="162"/>
      <c r="BV92" s="162"/>
      <c r="BW92" s="162"/>
      <c r="BX92" s="162"/>
      <c r="BY92" s="162"/>
      <c r="BZ92" s="162"/>
      <c r="CA92" s="162"/>
      <c r="CB92" s="162"/>
      <c r="CC92" s="162"/>
      <c r="CD92" s="162"/>
      <c r="CE92" s="162"/>
      <c r="CF92" s="162"/>
      <c r="CG92" s="162"/>
      <c r="CH92" s="162"/>
      <c r="CI92" s="162"/>
      <c r="CJ92" s="162"/>
      <c r="CK92" s="162"/>
      <c r="CL92" s="162"/>
      <c r="CM92" s="162"/>
      <c r="CN92" s="162"/>
      <c r="CO92" s="162"/>
      <c r="CP92" s="162"/>
      <c r="CQ92" s="162"/>
      <c r="CR92" s="162"/>
      <c r="CS92" s="162"/>
      <c r="CT92" s="162"/>
      <c r="CU92" s="162"/>
      <c r="CV92" s="162"/>
      <c r="CW92" s="162"/>
      <c r="CX92" s="162"/>
      <c r="CY92" s="162"/>
      <c r="CZ92" s="162"/>
      <c r="DA92" s="162"/>
      <c r="DB92" s="162"/>
      <c r="DC92" s="162"/>
      <c r="DD92" s="162"/>
      <c r="DE92" s="162"/>
      <c r="DF92" s="162"/>
      <c r="DG92" s="162"/>
      <c r="DH92" s="162"/>
      <c r="DI92" s="162"/>
      <c r="DJ92" s="162"/>
      <c r="DK92" s="162"/>
      <c r="DL92" s="162"/>
      <c r="DM92" s="162"/>
      <c r="DN92" s="162"/>
      <c r="DO92" s="162"/>
      <c r="DP92" s="162"/>
      <c r="DQ92" s="162"/>
      <c r="DR92" s="162"/>
      <c r="DS92" s="162"/>
      <c r="DT92" s="162"/>
      <c r="DU92" s="162"/>
      <c r="DV92" s="162"/>
      <c r="DW92" s="162"/>
      <c r="DX92" s="162"/>
      <c r="DY92" s="162"/>
      <c r="DZ92" s="162"/>
      <c r="EA92" s="162"/>
      <c r="EB92" s="162"/>
      <c r="EC92" s="162"/>
      <c r="ED92" s="162"/>
      <c r="EE92" s="162"/>
      <c r="EF92" s="162"/>
      <c r="EG92" s="162"/>
      <c r="EH92" s="162"/>
      <c r="EI92" s="162"/>
      <c r="EJ92" s="162"/>
      <c r="EK92" s="162"/>
      <c r="EL92" s="162"/>
      <c r="EM92" s="162"/>
      <c r="EN92" s="162"/>
      <c r="EO92" s="162"/>
      <c r="EP92" s="162"/>
      <c r="EQ92" s="162"/>
      <c r="ER92" s="162"/>
      <c r="ES92" s="162"/>
      <c r="ET92" s="162"/>
      <c r="EU92" s="162"/>
      <c r="EV92" s="162"/>
      <c r="EW92" s="162"/>
      <c r="EX92" s="162"/>
      <c r="EY92" s="162"/>
      <c r="EZ92" s="162"/>
      <c r="FA92" s="162"/>
      <c r="FB92" s="162"/>
      <c r="FC92" s="162"/>
      <c r="FD92" s="162"/>
      <c r="FE92" s="162"/>
      <c r="FF92" s="162"/>
      <c r="FG92" s="162"/>
      <c r="FH92" s="162"/>
      <c r="FI92" s="162"/>
      <c r="FJ92" s="162"/>
      <c r="FK92" s="162"/>
      <c r="FL92" s="162"/>
      <c r="FM92" s="162"/>
      <c r="FN92" s="162"/>
      <c r="FO92" s="162"/>
      <c r="FP92" s="162"/>
      <c r="FQ92" s="162"/>
      <c r="FR92" s="162"/>
      <c r="FS92" s="162"/>
      <c r="FT92" s="162"/>
      <c r="FU92" s="162"/>
      <c r="FV92" s="162"/>
      <c r="FW92" s="162"/>
      <c r="FX92" s="162"/>
      <c r="FY92" s="162"/>
      <c r="FZ92" s="162"/>
      <c r="GA92" s="162"/>
      <c r="GB92" s="162"/>
      <c r="GC92" s="162"/>
      <c r="GD92" s="162"/>
      <c r="GE92" s="162"/>
      <c r="GF92" s="162"/>
      <c r="GG92" s="162"/>
      <c r="GH92" s="162"/>
      <c r="GI92" s="162"/>
      <c r="GJ92" s="162"/>
      <c r="GK92" s="162"/>
      <c r="GL92" s="162"/>
      <c r="GM92" s="162"/>
      <c r="GN92" s="162"/>
      <c r="GO92" s="162"/>
      <c r="GP92" s="162"/>
      <c r="GQ92" s="162"/>
      <c r="GR92" s="162"/>
      <c r="GS92" s="162"/>
      <c r="GT92" s="162"/>
      <c r="GU92" s="162"/>
      <c r="GV92" s="162"/>
      <c r="GW92" s="162"/>
      <c r="GX92" s="162"/>
      <c r="GY92" s="162"/>
      <c r="GZ92" s="162"/>
      <c r="HA92" s="162"/>
      <c r="HB92" s="162"/>
      <c r="HC92" s="162"/>
      <c r="HD92" s="162"/>
      <c r="HE92" s="162"/>
      <c r="HF92" s="162"/>
      <c r="HG92" s="162"/>
      <c r="HH92" s="162"/>
      <c r="HI92" s="162"/>
      <c r="HJ92" s="162"/>
      <c r="HK92" s="162"/>
      <c r="HL92" s="162"/>
      <c r="HM92" s="162"/>
      <c r="HN92" s="162"/>
      <c r="HO92" s="162"/>
      <c r="HP92" s="162"/>
      <c r="HQ92" s="162"/>
      <c r="HR92" s="162"/>
      <c r="HS92" s="162"/>
      <c r="HT92" s="162"/>
      <c r="HU92" s="162"/>
      <c r="HV92" s="162"/>
      <c r="HW92" s="162"/>
      <c r="HX92" s="162"/>
      <c r="HY92" s="162"/>
      <c r="HZ92" s="162"/>
      <c r="IA92" s="162"/>
      <c r="IB92" s="162"/>
      <c r="IC92" s="162"/>
      <c r="ID92" s="162"/>
      <c r="IE92" s="162"/>
      <c r="IF92" s="162"/>
      <c r="IG92" s="162"/>
      <c r="IH92" s="162"/>
      <c r="II92" s="162"/>
      <c r="IJ92" s="162"/>
      <c r="IK92" s="162"/>
      <c r="IL92" s="162"/>
      <c r="IM92" s="162"/>
      <c r="IN92" s="162"/>
      <c r="IO92" s="162"/>
      <c r="IP92" s="162"/>
      <c r="IQ92" s="162"/>
      <c r="IR92" s="162"/>
      <c r="IS92" s="162"/>
      <c r="IT92" s="162"/>
      <c r="IU92" s="162"/>
      <c r="IV92" s="162"/>
    </row>
    <row r="93" spans="1:256" ht="49.5">
      <c r="A93" s="782"/>
      <c r="B93" s="783"/>
      <c r="C93" s="783"/>
      <c r="D93" s="787"/>
      <c r="E93" s="198" t="s">
        <v>1423</v>
      </c>
      <c r="F93" s="187" t="s">
        <v>1419</v>
      </c>
      <c r="G93" s="188"/>
      <c r="H93" s="189"/>
      <c r="I93" s="189"/>
      <c r="J93" s="189"/>
      <c r="K93" s="189" t="s">
        <v>1223</v>
      </c>
      <c r="L93" s="189"/>
      <c r="M93" s="189"/>
      <c r="N93" s="189"/>
      <c r="O93" s="189"/>
      <c r="P93" s="189"/>
      <c r="Q93" s="189"/>
      <c r="R93" s="189"/>
      <c r="S93" s="189"/>
      <c r="T93" s="189"/>
      <c r="U93" s="189"/>
      <c r="V93" s="189"/>
      <c r="W93" s="189"/>
      <c r="X93" s="189"/>
      <c r="Y93" s="189"/>
      <c r="Z93" s="189"/>
      <c r="AA93" s="189"/>
      <c r="AB93" s="189"/>
      <c r="AC93" s="189" t="s">
        <v>1223</v>
      </c>
      <c r="AD93" s="190"/>
      <c r="AE93" s="191">
        <f t="shared" si="4"/>
        <v>2</v>
      </c>
      <c r="AF93" s="192">
        <f t="shared" si="5"/>
        <v>0</v>
      </c>
      <c r="AG93" s="193">
        <f t="shared" si="6"/>
        <v>0</v>
      </c>
      <c r="AH93" s="194">
        <f t="shared" si="7"/>
        <v>0</v>
      </c>
      <c r="AI93" s="195" t="s">
        <v>1420</v>
      </c>
      <c r="AJ93" s="196"/>
      <c r="AK93" s="162"/>
      <c r="AL93" s="162"/>
      <c r="AM93" s="162"/>
      <c r="AN93" s="162"/>
      <c r="AO93" s="162"/>
      <c r="AP93" s="162"/>
      <c r="AQ93" s="162"/>
      <c r="AR93" s="162"/>
      <c r="AS93" s="162"/>
      <c r="AT93" s="162"/>
      <c r="AU93" s="162"/>
      <c r="AV93" s="162"/>
      <c r="AW93" s="162"/>
      <c r="AX93" s="162"/>
      <c r="AY93" s="162"/>
      <c r="AZ93" s="162"/>
      <c r="BA93" s="162"/>
      <c r="BB93" s="162"/>
      <c r="BC93" s="162"/>
      <c r="BD93" s="162"/>
      <c r="BE93" s="162"/>
      <c r="BF93" s="162"/>
      <c r="BG93" s="162"/>
      <c r="BH93" s="162"/>
      <c r="BI93" s="162"/>
      <c r="BJ93" s="162"/>
      <c r="BK93" s="162"/>
      <c r="BL93" s="162"/>
      <c r="BM93" s="162"/>
      <c r="BN93" s="162"/>
      <c r="BO93" s="162"/>
      <c r="BP93" s="162"/>
      <c r="BQ93" s="162"/>
      <c r="BR93" s="162"/>
      <c r="BS93" s="162"/>
      <c r="BT93" s="162"/>
      <c r="BU93" s="162"/>
      <c r="BV93" s="162"/>
      <c r="BW93" s="162"/>
      <c r="BX93" s="162"/>
      <c r="BY93" s="162"/>
      <c r="BZ93" s="162"/>
      <c r="CA93" s="162"/>
      <c r="CB93" s="162"/>
      <c r="CC93" s="162"/>
      <c r="CD93" s="162"/>
      <c r="CE93" s="162"/>
      <c r="CF93" s="162"/>
      <c r="CG93" s="162"/>
      <c r="CH93" s="162"/>
      <c r="CI93" s="162"/>
      <c r="CJ93" s="162"/>
      <c r="CK93" s="162"/>
      <c r="CL93" s="162"/>
      <c r="CM93" s="162"/>
      <c r="CN93" s="162"/>
      <c r="CO93" s="162"/>
      <c r="CP93" s="162"/>
      <c r="CQ93" s="162"/>
      <c r="CR93" s="162"/>
      <c r="CS93" s="162"/>
      <c r="CT93" s="162"/>
      <c r="CU93" s="162"/>
      <c r="CV93" s="162"/>
      <c r="CW93" s="162"/>
      <c r="CX93" s="162"/>
      <c r="CY93" s="162"/>
      <c r="CZ93" s="162"/>
      <c r="DA93" s="162"/>
      <c r="DB93" s="162"/>
      <c r="DC93" s="162"/>
      <c r="DD93" s="162"/>
      <c r="DE93" s="162"/>
      <c r="DF93" s="162"/>
      <c r="DG93" s="162"/>
      <c r="DH93" s="162"/>
      <c r="DI93" s="162"/>
      <c r="DJ93" s="162"/>
      <c r="DK93" s="162"/>
      <c r="DL93" s="162"/>
      <c r="DM93" s="162"/>
      <c r="DN93" s="162"/>
      <c r="DO93" s="162"/>
      <c r="DP93" s="162"/>
      <c r="DQ93" s="162"/>
      <c r="DR93" s="162"/>
      <c r="DS93" s="162"/>
      <c r="DT93" s="162"/>
      <c r="DU93" s="162"/>
      <c r="DV93" s="162"/>
      <c r="DW93" s="162"/>
      <c r="DX93" s="162"/>
      <c r="DY93" s="162"/>
      <c r="DZ93" s="162"/>
      <c r="EA93" s="162"/>
      <c r="EB93" s="162"/>
      <c r="EC93" s="162"/>
      <c r="ED93" s="162"/>
      <c r="EE93" s="162"/>
      <c r="EF93" s="162"/>
      <c r="EG93" s="162"/>
      <c r="EH93" s="162"/>
      <c r="EI93" s="162"/>
      <c r="EJ93" s="162"/>
      <c r="EK93" s="162"/>
      <c r="EL93" s="162"/>
      <c r="EM93" s="162"/>
      <c r="EN93" s="162"/>
      <c r="EO93" s="162"/>
      <c r="EP93" s="162"/>
      <c r="EQ93" s="162"/>
      <c r="ER93" s="162"/>
      <c r="ES93" s="162"/>
      <c r="ET93" s="162"/>
      <c r="EU93" s="162"/>
      <c r="EV93" s="162"/>
      <c r="EW93" s="162"/>
      <c r="EX93" s="162"/>
      <c r="EY93" s="162"/>
      <c r="EZ93" s="162"/>
      <c r="FA93" s="162"/>
      <c r="FB93" s="162"/>
      <c r="FC93" s="162"/>
      <c r="FD93" s="162"/>
      <c r="FE93" s="162"/>
      <c r="FF93" s="162"/>
      <c r="FG93" s="162"/>
      <c r="FH93" s="162"/>
      <c r="FI93" s="162"/>
      <c r="FJ93" s="162"/>
      <c r="FK93" s="162"/>
      <c r="FL93" s="162"/>
      <c r="FM93" s="162"/>
      <c r="FN93" s="162"/>
      <c r="FO93" s="162"/>
      <c r="FP93" s="162"/>
      <c r="FQ93" s="162"/>
      <c r="FR93" s="162"/>
      <c r="FS93" s="162"/>
      <c r="FT93" s="162"/>
      <c r="FU93" s="162"/>
      <c r="FV93" s="162"/>
      <c r="FW93" s="162"/>
      <c r="FX93" s="162"/>
      <c r="FY93" s="162"/>
      <c r="FZ93" s="162"/>
      <c r="GA93" s="162"/>
      <c r="GB93" s="162"/>
      <c r="GC93" s="162"/>
      <c r="GD93" s="162"/>
      <c r="GE93" s="162"/>
      <c r="GF93" s="162"/>
      <c r="GG93" s="162"/>
      <c r="GH93" s="162"/>
      <c r="GI93" s="162"/>
      <c r="GJ93" s="162"/>
      <c r="GK93" s="162"/>
      <c r="GL93" s="162"/>
      <c r="GM93" s="162"/>
      <c r="GN93" s="162"/>
      <c r="GO93" s="162"/>
      <c r="GP93" s="162"/>
      <c r="GQ93" s="162"/>
      <c r="GR93" s="162"/>
      <c r="GS93" s="162"/>
      <c r="GT93" s="162"/>
      <c r="GU93" s="162"/>
      <c r="GV93" s="162"/>
      <c r="GW93" s="162"/>
      <c r="GX93" s="162"/>
      <c r="GY93" s="162"/>
      <c r="GZ93" s="162"/>
      <c r="HA93" s="162"/>
      <c r="HB93" s="162"/>
      <c r="HC93" s="162"/>
      <c r="HD93" s="162"/>
      <c r="HE93" s="162"/>
      <c r="HF93" s="162"/>
      <c r="HG93" s="162"/>
      <c r="HH93" s="162"/>
      <c r="HI93" s="162"/>
      <c r="HJ93" s="162"/>
      <c r="HK93" s="162"/>
      <c r="HL93" s="162"/>
      <c r="HM93" s="162"/>
      <c r="HN93" s="162"/>
      <c r="HO93" s="162"/>
      <c r="HP93" s="162"/>
      <c r="HQ93" s="162"/>
      <c r="HR93" s="162"/>
      <c r="HS93" s="162"/>
      <c r="HT93" s="162"/>
      <c r="HU93" s="162"/>
      <c r="HV93" s="162"/>
      <c r="HW93" s="162"/>
      <c r="HX93" s="162"/>
      <c r="HY93" s="162"/>
      <c r="HZ93" s="162"/>
      <c r="IA93" s="162"/>
      <c r="IB93" s="162"/>
      <c r="IC93" s="162"/>
      <c r="ID93" s="162"/>
      <c r="IE93" s="162"/>
      <c r="IF93" s="162"/>
      <c r="IG93" s="162"/>
      <c r="IH93" s="162"/>
      <c r="II93" s="162"/>
      <c r="IJ93" s="162"/>
      <c r="IK93" s="162"/>
      <c r="IL93" s="162"/>
      <c r="IM93" s="162"/>
      <c r="IN93" s="162"/>
      <c r="IO93" s="162"/>
      <c r="IP93" s="162"/>
      <c r="IQ93" s="162"/>
      <c r="IR93" s="162"/>
      <c r="IS93" s="162"/>
      <c r="IT93" s="162"/>
      <c r="IU93" s="162"/>
      <c r="IV93" s="162"/>
    </row>
    <row r="94" spans="1:256" ht="33">
      <c r="A94" s="784"/>
      <c r="B94" s="785"/>
      <c r="C94" s="785"/>
      <c r="D94" s="424" t="s">
        <v>1424</v>
      </c>
      <c r="E94" s="198" t="s">
        <v>1425</v>
      </c>
      <c r="F94" s="176" t="s">
        <v>1426</v>
      </c>
      <c r="G94" s="188" t="s">
        <v>1223</v>
      </c>
      <c r="H94" s="189" t="s">
        <v>1224</v>
      </c>
      <c r="I94" s="189"/>
      <c r="J94" s="189"/>
      <c r="K94" s="189"/>
      <c r="L94" s="189"/>
      <c r="M94" s="189"/>
      <c r="N94" s="189"/>
      <c r="O94" s="189"/>
      <c r="P94" s="189"/>
      <c r="Q94" s="189"/>
      <c r="R94" s="189"/>
      <c r="S94" s="189"/>
      <c r="T94" s="189"/>
      <c r="U94" s="189"/>
      <c r="V94" s="189"/>
      <c r="W94" s="189"/>
      <c r="X94" s="189"/>
      <c r="Y94" s="189"/>
      <c r="Z94" s="189"/>
      <c r="AA94" s="189"/>
      <c r="AB94" s="189"/>
      <c r="AC94" s="189"/>
      <c r="AD94" s="190"/>
      <c r="AE94" s="191">
        <f t="shared" si="4"/>
        <v>1</v>
      </c>
      <c r="AF94" s="192">
        <f t="shared" si="5"/>
        <v>1</v>
      </c>
      <c r="AG94" s="193">
        <f t="shared" si="6"/>
        <v>0</v>
      </c>
      <c r="AH94" s="194">
        <f t="shared" si="7"/>
        <v>1</v>
      </c>
      <c r="AI94" s="195" t="s">
        <v>1427</v>
      </c>
      <c r="AJ94" s="196"/>
      <c r="AK94" s="162"/>
      <c r="AL94" s="162"/>
      <c r="AM94" s="162"/>
      <c r="AN94" s="162"/>
      <c r="AO94" s="162"/>
      <c r="AP94" s="162"/>
      <c r="AQ94" s="162"/>
      <c r="AR94" s="162"/>
      <c r="AS94" s="162"/>
      <c r="AT94" s="162"/>
      <c r="AU94" s="162"/>
      <c r="AV94" s="162"/>
      <c r="AW94" s="162"/>
      <c r="AX94" s="162"/>
      <c r="AY94" s="162"/>
      <c r="AZ94" s="162"/>
      <c r="BA94" s="162"/>
      <c r="BB94" s="162"/>
      <c r="BC94" s="162"/>
      <c r="BD94" s="162"/>
      <c r="BE94" s="162"/>
      <c r="BF94" s="162"/>
      <c r="BG94" s="162"/>
      <c r="BH94" s="162"/>
      <c r="BI94" s="162"/>
      <c r="BJ94" s="162"/>
      <c r="BK94" s="162"/>
      <c r="BL94" s="162"/>
      <c r="BM94" s="162"/>
      <c r="BN94" s="162"/>
      <c r="BO94" s="162"/>
      <c r="BP94" s="162"/>
      <c r="BQ94" s="162"/>
      <c r="BR94" s="162"/>
      <c r="BS94" s="162"/>
      <c r="BT94" s="162"/>
      <c r="BU94" s="162"/>
      <c r="BV94" s="162"/>
      <c r="BW94" s="162"/>
      <c r="BX94" s="162"/>
      <c r="BY94" s="162"/>
      <c r="BZ94" s="162"/>
      <c r="CA94" s="162"/>
      <c r="CB94" s="162"/>
      <c r="CC94" s="162"/>
      <c r="CD94" s="162"/>
      <c r="CE94" s="162"/>
      <c r="CF94" s="162"/>
      <c r="CG94" s="162"/>
      <c r="CH94" s="162"/>
      <c r="CI94" s="162"/>
      <c r="CJ94" s="162"/>
      <c r="CK94" s="162"/>
      <c r="CL94" s="162"/>
      <c r="CM94" s="162"/>
      <c r="CN94" s="162"/>
      <c r="CO94" s="162"/>
      <c r="CP94" s="162"/>
      <c r="CQ94" s="162"/>
      <c r="CR94" s="162"/>
      <c r="CS94" s="162"/>
      <c r="CT94" s="162"/>
      <c r="CU94" s="162"/>
      <c r="CV94" s="162"/>
      <c r="CW94" s="162"/>
      <c r="CX94" s="162"/>
      <c r="CY94" s="162"/>
      <c r="CZ94" s="162"/>
      <c r="DA94" s="162"/>
      <c r="DB94" s="162"/>
      <c r="DC94" s="162"/>
      <c r="DD94" s="162"/>
      <c r="DE94" s="162"/>
      <c r="DF94" s="162"/>
      <c r="DG94" s="162"/>
      <c r="DH94" s="162"/>
      <c r="DI94" s="162"/>
      <c r="DJ94" s="162"/>
      <c r="DK94" s="162"/>
      <c r="DL94" s="162"/>
      <c r="DM94" s="162"/>
      <c r="DN94" s="162"/>
      <c r="DO94" s="162"/>
      <c r="DP94" s="162"/>
      <c r="DQ94" s="162"/>
      <c r="DR94" s="162"/>
      <c r="DS94" s="162"/>
      <c r="DT94" s="162"/>
      <c r="DU94" s="162"/>
      <c r="DV94" s="162"/>
      <c r="DW94" s="162"/>
      <c r="DX94" s="162"/>
      <c r="DY94" s="162"/>
      <c r="DZ94" s="162"/>
      <c r="EA94" s="162"/>
      <c r="EB94" s="162"/>
      <c r="EC94" s="162"/>
      <c r="ED94" s="162"/>
      <c r="EE94" s="162"/>
      <c r="EF94" s="162"/>
      <c r="EG94" s="162"/>
      <c r="EH94" s="162"/>
      <c r="EI94" s="162"/>
      <c r="EJ94" s="162"/>
      <c r="EK94" s="162"/>
      <c r="EL94" s="162"/>
      <c r="EM94" s="162"/>
      <c r="EN94" s="162"/>
      <c r="EO94" s="162"/>
      <c r="EP94" s="162"/>
      <c r="EQ94" s="162"/>
      <c r="ER94" s="162"/>
      <c r="ES94" s="162"/>
      <c r="ET94" s="162"/>
      <c r="EU94" s="162"/>
      <c r="EV94" s="162"/>
      <c r="EW94" s="162"/>
      <c r="EX94" s="162"/>
      <c r="EY94" s="162"/>
      <c r="EZ94" s="162"/>
      <c r="FA94" s="162"/>
      <c r="FB94" s="162"/>
      <c r="FC94" s="162"/>
      <c r="FD94" s="162"/>
      <c r="FE94" s="162"/>
      <c r="FF94" s="162"/>
      <c r="FG94" s="162"/>
      <c r="FH94" s="162"/>
      <c r="FI94" s="162"/>
      <c r="FJ94" s="162"/>
      <c r="FK94" s="162"/>
      <c r="FL94" s="162"/>
      <c r="FM94" s="162"/>
      <c r="FN94" s="162"/>
      <c r="FO94" s="162"/>
      <c r="FP94" s="162"/>
      <c r="FQ94" s="162"/>
      <c r="FR94" s="162"/>
      <c r="FS94" s="162"/>
      <c r="FT94" s="162"/>
      <c r="FU94" s="162"/>
      <c r="FV94" s="162"/>
      <c r="FW94" s="162"/>
      <c r="FX94" s="162"/>
      <c r="FY94" s="162"/>
      <c r="FZ94" s="162"/>
      <c r="GA94" s="162"/>
      <c r="GB94" s="162"/>
      <c r="GC94" s="162"/>
      <c r="GD94" s="162"/>
      <c r="GE94" s="162"/>
      <c r="GF94" s="162"/>
      <c r="GG94" s="162"/>
      <c r="GH94" s="162"/>
      <c r="GI94" s="162"/>
      <c r="GJ94" s="162"/>
      <c r="GK94" s="162"/>
      <c r="GL94" s="162"/>
      <c r="GM94" s="162"/>
      <c r="GN94" s="162"/>
      <c r="GO94" s="162"/>
      <c r="GP94" s="162"/>
      <c r="GQ94" s="162"/>
      <c r="GR94" s="162"/>
      <c r="GS94" s="162"/>
      <c r="GT94" s="162"/>
      <c r="GU94" s="162"/>
      <c r="GV94" s="162"/>
      <c r="GW94" s="162"/>
      <c r="GX94" s="162"/>
      <c r="GY94" s="162"/>
      <c r="GZ94" s="162"/>
      <c r="HA94" s="162"/>
      <c r="HB94" s="162"/>
      <c r="HC94" s="162"/>
      <c r="HD94" s="162"/>
      <c r="HE94" s="162"/>
      <c r="HF94" s="162"/>
      <c r="HG94" s="162"/>
      <c r="HH94" s="162"/>
      <c r="HI94" s="162"/>
      <c r="HJ94" s="162"/>
      <c r="HK94" s="162"/>
      <c r="HL94" s="162"/>
      <c r="HM94" s="162"/>
      <c r="HN94" s="162"/>
      <c r="HO94" s="162"/>
      <c r="HP94" s="162"/>
      <c r="HQ94" s="162"/>
      <c r="HR94" s="162"/>
      <c r="HS94" s="162"/>
      <c r="HT94" s="162"/>
      <c r="HU94" s="162"/>
      <c r="HV94" s="162"/>
      <c r="HW94" s="162"/>
      <c r="HX94" s="162"/>
      <c r="HY94" s="162"/>
      <c r="HZ94" s="162"/>
      <c r="IA94" s="162"/>
      <c r="IB94" s="162"/>
      <c r="IC94" s="162"/>
      <c r="ID94" s="162"/>
      <c r="IE94" s="162"/>
      <c r="IF94" s="162"/>
      <c r="IG94" s="162"/>
      <c r="IH94" s="162"/>
      <c r="II94" s="162"/>
      <c r="IJ94" s="162"/>
      <c r="IK94" s="162"/>
      <c r="IL94" s="162"/>
      <c r="IM94" s="162"/>
      <c r="IN94" s="162"/>
      <c r="IO94" s="162"/>
      <c r="IP94" s="162"/>
      <c r="IQ94" s="162"/>
      <c r="IR94" s="162"/>
      <c r="IS94" s="162"/>
      <c r="IT94" s="162"/>
      <c r="IU94" s="162"/>
      <c r="IV94" s="162"/>
    </row>
    <row r="95" spans="1:256" ht="64.5" thickBot="1">
      <c r="A95" s="763" t="s">
        <v>1428</v>
      </c>
      <c r="B95" s="764"/>
      <c r="C95" s="764"/>
      <c r="D95" s="211" t="s">
        <v>1429</v>
      </c>
      <c r="E95" s="212" t="s">
        <v>1430</v>
      </c>
      <c r="F95" s="204" t="s">
        <v>1431</v>
      </c>
      <c r="G95" s="188"/>
      <c r="H95" s="189"/>
      <c r="I95" s="189" t="s">
        <v>1223</v>
      </c>
      <c r="J95" s="189"/>
      <c r="K95" s="189"/>
      <c r="L95" s="189"/>
      <c r="M95" s="189"/>
      <c r="N95" s="189"/>
      <c r="O95" s="189" t="s">
        <v>1223</v>
      </c>
      <c r="P95" s="189"/>
      <c r="Q95" s="189"/>
      <c r="R95" s="189"/>
      <c r="S95" s="189"/>
      <c r="T95" s="189"/>
      <c r="U95" s="189" t="s">
        <v>1223</v>
      </c>
      <c r="V95" s="189"/>
      <c r="W95" s="189"/>
      <c r="X95" s="189"/>
      <c r="Y95" s="189"/>
      <c r="Z95" s="189"/>
      <c r="AA95" s="189" t="s">
        <v>1223</v>
      </c>
      <c r="AB95" s="189"/>
      <c r="AC95" s="189"/>
      <c r="AD95" s="190"/>
      <c r="AE95" s="213">
        <f t="shared" si="4"/>
        <v>4</v>
      </c>
      <c r="AF95" s="169">
        <f t="shared" si="5"/>
        <v>0</v>
      </c>
      <c r="AG95" s="170">
        <f t="shared" si="6"/>
        <v>0</v>
      </c>
      <c r="AH95" s="214">
        <f t="shared" si="7"/>
        <v>0</v>
      </c>
      <c r="AI95" s="215" t="s">
        <v>1297</v>
      </c>
      <c r="AJ95" s="216"/>
      <c r="AK95" s="162"/>
      <c r="AL95" s="162"/>
      <c r="AM95" s="162"/>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2"/>
      <c r="BR95" s="162"/>
      <c r="BS95" s="162"/>
      <c r="BT95" s="162"/>
      <c r="BU95" s="162"/>
      <c r="BV95" s="162"/>
      <c r="BW95" s="162"/>
      <c r="BX95" s="162"/>
      <c r="BY95" s="162"/>
      <c r="BZ95" s="162"/>
      <c r="CA95" s="162"/>
      <c r="CB95" s="162"/>
      <c r="CC95" s="162"/>
      <c r="CD95" s="162"/>
      <c r="CE95" s="162"/>
      <c r="CF95" s="162"/>
      <c r="CG95" s="162"/>
      <c r="CH95" s="162"/>
      <c r="CI95" s="162"/>
      <c r="CJ95" s="162"/>
      <c r="CK95" s="162"/>
      <c r="CL95" s="162"/>
      <c r="CM95" s="162"/>
      <c r="CN95" s="162"/>
      <c r="CO95" s="162"/>
      <c r="CP95" s="162"/>
      <c r="CQ95" s="162"/>
      <c r="CR95" s="162"/>
      <c r="CS95" s="162"/>
      <c r="CT95" s="162"/>
      <c r="CU95" s="162"/>
      <c r="CV95" s="162"/>
      <c r="CW95" s="162"/>
      <c r="CX95" s="162"/>
      <c r="CY95" s="162"/>
      <c r="CZ95" s="162"/>
      <c r="DA95" s="162"/>
      <c r="DB95" s="162"/>
      <c r="DC95" s="162"/>
      <c r="DD95" s="162"/>
      <c r="DE95" s="162"/>
      <c r="DF95" s="162"/>
      <c r="DG95" s="162"/>
      <c r="DH95" s="162"/>
      <c r="DI95" s="162"/>
      <c r="DJ95" s="162"/>
      <c r="DK95" s="162"/>
      <c r="DL95" s="162"/>
      <c r="DM95" s="162"/>
      <c r="DN95" s="162"/>
      <c r="DO95" s="162"/>
      <c r="DP95" s="162"/>
      <c r="DQ95" s="162"/>
      <c r="DR95" s="162"/>
      <c r="DS95" s="162"/>
      <c r="DT95" s="162"/>
      <c r="DU95" s="162"/>
      <c r="DV95" s="162"/>
      <c r="DW95" s="162"/>
      <c r="DX95" s="162"/>
      <c r="DY95" s="162"/>
      <c r="DZ95" s="162"/>
      <c r="EA95" s="162"/>
      <c r="EB95" s="162"/>
      <c r="EC95" s="162"/>
      <c r="ED95" s="162"/>
      <c r="EE95" s="162"/>
      <c r="EF95" s="162"/>
      <c r="EG95" s="162"/>
      <c r="EH95" s="162"/>
      <c r="EI95" s="162"/>
      <c r="EJ95" s="162"/>
      <c r="EK95" s="162"/>
      <c r="EL95" s="162"/>
      <c r="EM95" s="162"/>
      <c r="EN95" s="162"/>
      <c r="EO95" s="162"/>
      <c r="EP95" s="162"/>
      <c r="EQ95" s="162"/>
      <c r="ER95" s="162"/>
      <c r="ES95" s="162"/>
      <c r="ET95" s="162"/>
      <c r="EU95" s="162"/>
      <c r="EV95" s="162"/>
      <c r="EW95" s="162"/>
      <c r="EX95" s="162"/>
      <c r="EY95" s="162"/>
      <c r="EZ95" s="162"/>
      <c r="FA95" s="162"/>
      <c r="FB95" s="162"/>
      <c r="FC95" s="162"/>
      <c r="FD95" s="162"/>
      <c r="FE95" s="162"/>
      <c r="FF95" s="162"/>
      <c r="FG95" s="162"/>
      <c r="FH95" s="162"/>
      <c r="FI95" s="162"/>
      <c r="FJ95" s="162"/>
      <c r="FK95" s="162"/>
      <c r="FL95" s="162"/>
      <c r="FM95" s="162"/>
      <c r="FN95" s="162"/>
      <c r="FO95" s="162"/>
      <c r="FP95" s="162"/>
      <c r="FQ95" s="162"/>
      <c r="FR95" s="162"/>
      <c r="FS95" s="162"/>
      <c r="FT95" s="162"/>
      <c r="FU95" s="162"/>
      <c r="FV95" s="162"/>
      <c r="FW95" s="162"/>
      <c r="FX95" s="162"/>
      <c r="FY95" s="162"/>
      <c r="FZ95" s="162"/>
      <c r="GA95" s="162"/>
      <c r="GB95" s="162"/>
      <c r="GC95" s="162"/>
      <c r="GD95" s="162"/>
      <c r="GE95" s="162"/>
      <c r="GF95" s="162"/>
      <c r="GG95" s="162"/>
      <c r="GH95" s="162"/>
      <c r="GI95" s="162"/>
      <c r="GJ95" s="162"/>
      <c r="GK95" s="162"/>
      <c r="GL95" s="162"/>
      <c r="GM95" s="162"/>
      <c r="GN95" s="162"/>
      <c r="GO95" s="162"/>
      <c r="GP95" s="162"/>
      <c r="GQ95" s="162"/>
      <c r="GR95" s="162"/>
      <c r="GS95" s="162"/>
      <c r="GT95" s="162"/>
      <c r="GU95" s="162"/>
      <c r="GV95" s="162"/>
      <c r="GW95" s="162"/>
      <c r="GX95" s="162"/>
      <c r="GY95" s="162"/>
      <c r="GZ95" s="162"/>
      <c r="HA95" s="162"/>
      <c r="HB95" s="162"/>
      <c r="HC95" s="162"/>
      <c r="HD95" s="162"/>
      <c r="HE95" s="162"/>
      <c r="HF95" s="162"/>
      <c r="HG95" s="162"/>
      <c r="HH95" s="162"/>
      <c r="HI95" s="162"/>
      <c r="HJ95" s="162"/>
      <c r="HK95" s="162"/>
      <c r="HL95" s="162"/>
      <c r="HM95" s="162"/>
      <c r="HN95" s="162"/>
      <c r="HO95" s="162"/>
      <c r="HP95" s="162"/>
      <c r="HQ95" s="162"/>
      <c r="HR95" s="162"/>
      <c r="HS95" s="162"/>
      <c r="HT95" s="162"/>
      <c r="HU95" s="162"/>
      <c r="HV95" s="162"/>
      <c r="HW95" s="162"/>
      <c r="HX95" s="162"/>
      <c r="HY95" s="162"/>
      <c r="HZ95" s="162"/>
      <c r="IA95" s="162"/>
      <c r="IB95" s="162"/>
      <c r="IC95" s="162"/>
      <c r="ID95" s="162"/>
      <c r="IE95" s="162"/>
      <c r="IF95" s="162"/>
      <c r="IG95" s="162"/>
      <c r="IH95" s="162"/>
      <c r="II95" s="162"/>
      <c r="IJ95" s="162"/>
      <c r="IK95" s="162"/>
      <c r="IL95" s="162"/>
      <c r="IM95" s="162"/>
      <c r="IN95" s="162"/>
      <c r="IO95" s="162"/>
      <c r="IP95" s="162"/>
      <c r="IQ95" s="162"/>
      <c r="IR95" s="162"/>
      <c r="IS95" s="162"/>
      <c r="IT95" s="162"/>
      <c r="IU95" s="162"/>
      <c r="IV95" s="162"/>
    </row>
    <row r="96" spans="1:256" ht="18.75" thickBot="1">
      <c r="A96" s="765" t="s">
        <v>1432</v>
      </c>
      <c r="B96" s="766"/>
      <c r="C96" s="767"/>
      <c r="D96" s="767"/>
      <c r="E96" s="767"/>
      <c r="F96" s="755"/>
      <c r="G96" s="755"/>
      <c r="H96" s="755"/>
      <c r="I96" s="755"/>
      <c r="J96" s="755"/>
      <c r="K96" s="755"/>
      <c r="L96" s="755"/>
      <c r="M96" s="755"/>
      <c r="N96" s="755"/>
      <c r="O96" s="755"/>
      <c r="P96" s="755"/>
      <c r="Q96" s="755"/>
      <c r="R96" s="755"/>
      <c r="S96" s="755"/>
      <c r="T96" s="755"/>
      <c r="U96" s="755"/>
      <c r="V96" s="755"/>
      <c r="W96" s="755"/>
      <c r="X96" s="755"/>
      <c r="Y96" s="755"/>
      <c r="Z96" s="755"/>
      <c r="AA96" s="755"/>
      <c r="AB96" s="755"/>
      <c r="AC96" s="755"/>
      <c r="AD96" s="755"/>
      <c r="AE96" s="755"/>
      <c r="AF96" s="755"/>
      <c r="AG96" s="755"/>
      <c r="AH96" s="755"/>
      <c r="AI96" s="755"/>
      <c r="AJ96" s="756"/>
    </row>
    <row r="97" spans="1:256">
      <c r="A97" s="768" t="s">
        <v>1433</v>
      </c>
      <c r="B97" s="769"/>
      <c r="C97" s="770"/>
      <c r="D97" s="771"/>
      <c r="E97" s="217" t="s">
        <v>1434</v>
      </c>
      <c r="F97" s="425"/>
      <c r="G97" s="743">
        <f>COUNTIF(G21:G95,"P")</f>
        <v>26</v>
      </c>
      <c r="H97" s="743"/>
      <c r="I97" s="743">
        <f>COUNTIF(I21:I95,"P")</f>
        <v>31</v>
      </c>
      <c r="J97" s="743"/>
      <c r="K97" s="743">
        <f>COUNTIF(K21:K95,"P")</f>
        <v>26</v>
      </c>
      <c r="L97" s="743"/>
      <c r="M97" s="743">
        <f>COUNTIF(M21:M95,"P")</f>
        <v>20</v>
      </c>
      <c r="N97" s="743"/>
      <c r="O97" s="743">
        <f>COUNTIF(O21:O95,"P")</f>
        <v>23</v>
      </c>
      <c r="P97" s="743"/>
      <c r="Q97" s="743">
        <f>COUNTIF(Q21:Q95,"P")</f>
        <v>13</v>
      </c>
      <c r="R97" s="743"/>
      <c r="S97" s="743">
        <f>COUNTIF(S21:S95,"P")</f>
        <v>10</v>
      </c>
      <c r="T97" s="743"/>
      <c r="U97" s="743">
        <f>COUNTIF(U21:U95,"P")</f>
        <v>15</v>
      </c>
      <c r="V97" s="743"/>
      <c r="W97" s="743">
        <f>COUNTIF(W21:W95,"P")</f>
        <v>7</v>
      </c>
      <c r="X97" s="743"/>
      <c r="Y97" s="743">
        <f>COUNTIF(Y21:Y95,"P")</f>
        <v>8</v>
      </c>
      <c r="Z97" s="743"/>
      <c r="AA97" s="743">
        <f>COUNTIF(AA21:AA95,"P")</f>
        <v>13</v>
      </c>
      <c r="AB97" s="743"/>
      <c r="AC97" s="743">
        <f>COUNTIF(AC21:AC95,"P")</f>
        <v>7</v>
      </c>
      <c r="AD97" s="743"/>
      <c r="AE97" s="760">
        <f>SUM(G97:AD97)</f>
        <v>199</v>
      </c>
      <c r="AF97" s="760"/>
      <c r="AG97" s="760"/>
      <c r="AH97" s="742">
        <f>AE98/AE97</f>
        <v>5.5276381909547742E-2</v>
      </c>
      <c r="AI97" s="761"/>
      <c r="AJ97" s="762"/>
    </row>
    <row r="98" spans="1:256">
      <c r="A98" s="772"/>
      <c r="B98" s="773"/>
      <c r="C98" s="774"/>
      <c r="D98" s="775"/>
      <c r="E98" s="218" t="s">
        <v>1435</v>
      </c>
      <c r="F98" s="425"/>
      <c r="G98" s="743">
        <f>COUNTIF(H21:H95,"E")</f>
        <v>11</v>
      </c>
      <c r="H98" s="743"/>
      <c r="I98" s="743">
        <f>COUNTIF(J21:J95,"E")</f>
        <v>0</v>
      </c>
      <c r="J98" s="743"/>
      <c r="K98" s="743">
        <f>COUNTIF(L21:L95,"E")</f>
        <v>0</v>
      </c>
      <c r="L98" s="743"/>
      <c r="M98" s="743">
        <f>COUNTIF(N21:N95,"E")</f>
        <v>0</v>
      </c>
      <c r="N98" s="743"/>
      <c r="O98" s="743">
        <f>COUNTIF(P21:P95,"E")</f>
        <v>0</v>
      </c>
      <c r="P98" s="743"/>
      <c r="Q98" s="743">
        <f>COUNTIF(R21:R95,"E")</f>
        <v>0</v>
      </c>
      <c r="R98" s="743"/>
      <c r="S98" s="743">
        <f>COUNTIF(T21:T95,"E")</f>
        <v>0</v>
      </c>
      <c r="T98" s="743"/>
      <c r="U98" s="743">
        <f>COUNTIF(V21:V95,"E")</f>
        <v>0</v>
      </c>
      <c r="V98" s="743"/>
      <c r="W98" s="743">
        <f>COUNTIF(X21:X95,"E")</f>
        <v>0</v>
      </c>
      <c r="X98" s="743"/>
      <c r="Y98" s="743">
        <f>COUNTIF(Z21:Z95,"E")</f>
        <v>0</v>
      </c>
      <c r="Z98" s="743"/>
      <c r="AA98" s="743">
        <f>COUNTIF(AB21:AB95,"E")</f>
        <v>0</v>
      </c>
      <c r="AB98" s="743"/>
      <c r="AC98" s="743">
        <f>COUNTIF(AD21:AD95,"E")</f>
        <v>0</v>
      </c>
      <c r="AD98" s="743"/>
      <c r="AE98" s="760">
        <f>SUM(G98:AD98)</f>
        <v>11</v>
      </c>
      <c r="AF98" s="760"/>
      <c r="AG98" s="760"/>
      <c r="AH98" s="742"/>
      <c r="AI98" s="761"/>
      <c r="AJ98" s="762"/>
    </row>
    <row r="99" spans="1:256">
      <c r="A99" s="772"/>
      <c r="B99" s="773"/>
      <c r="C99" s="774"/>
      <c r="D99" s="775"/>
      <c r="E99" s="218" t="s">
        <v>1436</v>
      </c>
      <c r="F99" s="425"/>
      <c r="G99" s="743">
        <f>COUNTIF(H21:H95,"R")</f>
        <v>0</v>
      </c>
      <c r="H99" s="743"/>
      <c r="I99" s="743">
        <f>COUNTIF(J21:J95,"R")</f>
        <v>0</v>
      </c>
      <c r="J99" s="743"/>
      <c r="K99" s="743">
        <f>COUNTIF(L21:L95,"R")</f>
        <v>0</v>
      </c>
      <c r="L99" s="743"/>
      <c r="M99" s="743">
        <f>COUNTIF(N21:N95,"R")</f>
        <v>0</v>
      </c>
      <c r="N99" s="743"/>
      <c r="O99" s="743">
        <f>COUNTIF(P21:P95,"R")</f>
        <v>0</v>
      </c>
      <c r="P99" s="743"/>
      <c r="Q99" s="743">
        <f>COUNTIF(R21:R95,"R")</f>
        <v>0</v>
      </c>
      <c r="R99" s="743"/>
      <c r="S99" s="743">
        <f>COUNTIF(T21:T95,"R")</f>
        <v>0</v>
      </c>
      <c r="T99" s="743"/>
      <c r="U99" s="743">
        <f>COUNTIF(V21:V95,"R")</f>
        <v>0</v>
      </c>
      <c r="V99" s="743"/>
      <c r="W99" s="743">
        <f>COUNTIF(X21:X95,"R")</f>
        <v>0</v>
      </c>
      <c r="X99" s="743"/>
      <c r="Y99" s="743">
        <f>COUNTIF(Z21:Z95,"R")</f>
        <v>0</v>
      </c>
      <c r="Z99" s="743"/>
      <c r="AA99" s="743">
        <f>COUNTIF(AB21:AB95,"R")</f>
        <v>0</v>
      </c>
      <c r="AB99" s="743"/>
      <c r="AC99" s="743">
        <f>COUNTIF(AD21:AD95,"R")</f>
        <v>0</v>
      </c>
      <c r="AD99" s="743"/>
      <c r="AE99" s="760">
        <f>SUM(G99:AD99)</f>
        <v>0</v>
      </c>
      <c r="AF99" s="760"/>
      <c r="AG99" s="760"/>
      <c r="AH99" s="742"/>
      <c r="AI99" s="761"/>
      <c r="AJ99" s="762"/>
    </row>
    <row r="100" spans="1:256" ht="17.25" thickBot="1">
      <c r="A100" s="776"/>
      <c r="B100" s="777"/>
      <c r="C100" s="778"/>
      <c r="D100" s="779"/>
      <c r="E100" s="219" t="s">
        <v>1437</v>
      </c>
      <c r="F100" s="425"/>
      <c r="G100" s="741">
        <f>+(G98+I98+K98+G99+I99+K99)/(G97+I97+K97)</f>
        <v>0.13253012048192772</v>
      </c>
      <c r="H100" s="741"/>
      <c r="I100" s="741"/>
      <c r="J100" s="741"/>
      <c r="K100" s="741"/>
      <c r="L100" s="741"/>
      <c r="M100" s="741">
        <f>+(M98+O98+Q98)/(M97+O97+Q97)</f>
        <v>0</v>
      </c>
      <c r="N100" s="741"/>
      <c r="O100" s="741"/>
      <c r="P100" s="741"/>
      <c r="Q100" s="741"/>
      <c r="R100" s="741"/>
      <c r="S100" s="741">
        <f>+(S98+U98+W98)/(S97+U97+W97)</f>
        <v>0</v>
      </c>
      <c r="T100" s="741"/>
      <c r="U100" s="741"/>
      <c r="V100" s="741"/>
      <c r="W100" s="741"/>
      <c r="X100" s="741"/>
      <c r="Y100" s="741">
        <f>+(Y98+AA98+AC98)/(Y97+AA97+AC97)</f>
        <v>0</v>
      </c>
      <c r="Z100" s="741"/>
      <c r="AA100" s="741"/>
      <c r="AB100" s="741"/>
      <c r="AC100" s="741"/>
      <c r="AD100" s="741"/>
      <c r="AE100" s="742"/>
      <c r="AF100" s="742"/>
      <c r="AG100" s="742"/>
      <c r="AH100" s="742"/>
      <c r="AI100" s="761"/>
      <c r="AJ100" s="762"/>
    </row>
    <row r="101" spans="1:256" ht="26.25" customHeight="1">
      <c r="A101" s="753" t="s">
        <v>1438</v>
      </c>
      <c r="B101" s="754"/>
      <c r="C101" s="755"/>
      <c r="D101" s="755"/>
      <c r="E101" s="755"/>
      <c r="F101" s="755"/>
      <c r="G101" s="755"/>
      <c r="H101" s="755"/>
      <c r="I101" s="755"/>
      <c r="J101" s="755"/>
      <c r="K101" s="755"/>
      <c r="L101" s="755"/>
      <c r="M101" s="755"/>
      <c r="N101" s="755"/>
      <c r="O101" s="755"/>
      <c r="P101" s="755"/>
      <c r="Q101" s="755"/>
      <c r="R101" s="755"/>
      <c r="S101" s="755"/>
      <c r="T101" s="755"/>
      <c r="U101" s="755"/>
      <c r="V101" s="755"/>
      <c r="W101" s="755"/>
      <c r="X101" s="755"/>
      <c r="Y101" s="755"/>
      <c r="Z101" s="755"/>
      <c r="AA101" s="755"/>
      <c r="AB101" s="755"/>
      <c r="AC101" s="755"/>
      <c r="AD101" s="755"/>
      <c r="AE101" s="755"/>
      <c r="AF101" s="755"/>
      <c r="AG101" s="755"/>
      <c r="AH101" s="755"/>
      <c r="AI101" s="755"/>
      <c r="AJ101" s="756"/>
    </row>
    <row r="102" spans="1:256" ht="18.75" customHeight="1">
      <c r="A102" s="220"/>
      <c r="B102" s="221"/>
      <c r="C102" s="221"/>
      <c r="D102" s="757" t="s">
        <v>1439</v>
      </c>
      <c r="E102" s="757"/>
      <c r="F102" s="758"/>
      <c r="G102" s="759" t="s">
        <v>1440</v>
      </c>
      <c r="H102" s="759"/>
      <c r="I102" s="759"/>
      <c r="J102" s="759"/>
      <c r="K102" s="759"/>
      <c r="L102" s="759"/>
      <c r="M102" s="759"/>
      <c r="N102" s="759"/>
      <c r="O102" s="759"/>
      <c r="P102" s="759"/>
      <c r="Q102" s="759"/>
      <c r="R102" s="759"/>
      <c r="S102" s="759"/>
      <c r="T102" s="759"/>
      <c r="U102" s="759"/>
      <c r="V102" s="759"/>
      <c r="W102" s="759"/>
      <c r="X102" s="759"/>
      <c r="Y102" s="759"/>
      <c r="Z102" s="759"/>
      <c r="AA102" s="759"/>
      <c r="AB102" s="759"/>
      <c r="AC102" s="759"/>
      <c r="AD102" s="759"/>
      <c r="AE102" s="759"/>
      <c r="AF102" s="759"/>
      <c r="AG102" s="759" t="s">
        <v>1441</v>
      </c>
      <c r="AH102" s="759"/>
      <c r="AI102" s="759"/>
      <c r="AJ102" s="222" t="s">
        <v>385</v>
      </c>
    </row>
    <row r="103" spans="1:256" ht="18">
      <c r="A103" s="747" t="s">
        <v>1442</v>
      </c>
      <c r="B103" s="748"/>
      <c r="C103" s="749"/>
      <c r="D103" s="750" t="s">
        <v>1443</v>
      </c>
      <c r="E103" s="750"/>
      <c r="F103" s="750"/>
      <c r="G103" s="752" t="s">
        <v>1444</v>
      </c>
      <c r="H103" s="752"/>
      <c r="I103" s="752"/>
      <c r="J103" s="752"/>
      <c r="K103" s="752"/>
      <c r="L103" s="752"/>
      <c r="M103" s="752"/>
      <c r="N103" s="752"/>
      <c r="O103" s="752"/>
      <c r="P103" s="752"/>
      <c r="Q103" s="752"/>
      <c r="R103" s="752"/>
      <c r="S103" s="752"/>
      <c r="T103" s="752"/>
      <c r="U103" s="752"/>
      <c r="V103" s="752"/>
      <c r="W103" s="752"/>
      <c r="X103" s="752"/>
      <c r="Y103" s="752"/>
      <c r="Z103" s="752"/>
      <c r="AA103" s="752"/>
      <c r="AB103" s="752"/>
      <c r="AC103" s="752"/>
      <c r="AD103" s="752"/>
      <c r="AE103" s="752"/>
      <c r="AF103" s="752"/>
      <c r="AG103" s="751"/>
      <c r="AH103" s="751"/>
      <c r="AI103" s="751"/>
      <c r="AJ103" s="223" t="s">
        <v>1445</v>
      </c>
    </row>
    <row r="104" spans="1:256" ht="18">
      <c r="A104" s="747" t="s">
        <v>1446</v>
      </c>
      <c r="B104" s="748"/>
      <c r="C104" s="749"/>
      <c r="D104" s="750" t="s">
        <v>1447</v>
      </c>
      <c r="E104" s="750"/>
      <c r="F104" s="750"/>
      <c r="G104" s="750" t="s">
        <v>1448</v>
      </c>
      <c r="H104" s="750"/>
      <c r="I104" s="750"/>
      <c r="J104" s="750"/>
      <c r="K104" s="750"/>
      <c r="L104" s="750"/>
      <c r="M104" s="750"/>
      <c r="N104" s="750"/>
      <c r="O104" s="750"/>
      <c r="P104" s="750"/>
      <c r="Q104" s="750"/>
      <c r="R104" s="750"/>
      <c r="S104" s="750"/>
      <c r="T104" s="750"/>
      <c r="U104" s="750"/>
      <c r="V104" s="750"/>
      <c r="W104" s="750"/>
      <c r="X104" s="750"/>
      <c r="Y104" s="750"/>
      <c r="Z104" s="750"/>
      <c r="AA104" s="750"/>
      <c r="AB104" s="750"/>
      <c r="AC104" s="750"/>
      <c r="AD104" s="750"/>
      <c r="AE104" s="750"/>
      <c r="AF104" s="750"/>
      <c r="AG104" s="751"/>
      <c r="AH104" s="751"/>
      <c r="AI104" s="751"/>
      <c r="AJ104" s="223"/>
    </row>
    <row r="105" spans="1:256" ht="18">
      <c r="A105" s="747" t="s">
        <v>1449</v>
      </c>
      <c r="B105" s="748"/>
      <c r="C105" s="749"/>
      <c r="D105" s="752" t="s">
        <v>1450</v>
      </c>
      <c r="E105" s="750"/>
      <c r="F105" s="750"/>
      <c r="G105" s="750" t="s">
        <v>588</v>
      </c>
      <c r="H105" s="750"/>
      <c r="I105" s="750"/>
      <c r="J105" s="750"/>
      <c r="K105" s="750"/>
      <c r="L105" s="750"/>
      <c r="M105" s="750"/>
      <c r="N105" s="750"/>
      <c r="O105" s="750"/>
      <c r="P105" s="750"/>
      <c r="Q105" s="750"/>
      <c r="R105" s="750"/>
      <c r="S105" s="750"/>
      <c r="T105" s="750"/>
      <c r="U105" s="750"/>
      <c r="V105" s="750"/>
      <c r="W105" s="750"/>
      <c r="X105" s="750"/>
      <c r="Y105" s="750"/>
      <c r="Z105" s="750"/>
      <c r="AA105" s="750"/>
      <c r="AB105" s="750"/>
      <c r="AC105" s="750"/>
      <c r="AD105" s="750"/>
      <c r="AE105" s="750"/>
      <c r="AF105" s="750"/>
      <c r="AG105" s="751"/>
      <c r="AH105" s="751"/>
      <c r="AI105" s="751"/>
      <c r="AJ105" s="223"/>
    </row>
    <row r="106" spans="1:256" ht="24.75" thickBot="1">
      <c r="A106" s="744" t="s">
        <v>1451</v>
      </c>
      <c r="B106" s="745"/>
      <c r="C106" s="745"/>
      <c r="D106" s="745"/>
      <c r="E106" s="745"/>
      <c r="F106" s="745"/>
      <c r="G106" s="745"/>
      <c r="H106" s="745"/>
      <c r="I106" s="745"/>
      <c r="J106" s="745"/>
      <c r="K106" s="745"/>
      <c r="L106" s="745"/>
      <c r="M106" s="745"/>
      <c r="N106" s="745"/>
      <c r="O106" s="745"/>
      <c r="P106" s="745"/>
      <c r="Q106" s="745"/>
      <c r="R106" s="745"/>
      <c r="S106" s="745"/>
      <c r="T106" s="745"/>
      <c r="U106" s="745"/>
      <c r="V106" s="745"/>
      <c r="W106" s="745"/>
      <c r="X106" s="745"/>
      <c r="Y106" s="745"/>
      <c r="Z106" s="745"/>
      <c r="AA106" s="745"/>
      <c r="AB106" s="745"/>
      <c r="AC106" s="745"/>
      <c r="AD106" s="745"/>
      <c r="AE106" s="745"/>
      <c r="AF106" s="745"/>
      <c r="AG106" s="745"/>
      <c r="AH106" s="745"/>
      <c r="AI106" s="745"/>
      <c r="AJ106" s="746"/>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24"/>
      <c r="BR106" s="224"/>
      <c r="BS106" s="224"/>
      <c r="BT106" s="224"/>
      <c r="BU106" s="224"/>
      <c r="BV106" s="224"/>
      <c r="BW106" s="224"/>
      <c r="BX106" s="224"/>
      <c r="BY106" s="224"/>
      <c r="BZ106" s="224"/>
      <c r="CA106" s="224"/>
      <c r="CB106" s="224"/>
      <c r="CC106" s="224"/>
      <c r="CD106" s="224"/>
      <c r="CE106" s="224"/>
      <c r="CF106" s="224"/>
      <c r="CG106" s="224"/>
      <c r="CH106" s="224"/>
      <c r="CI106" s="224"/>
      <c r="CJ106" s="224"/>
      <c r="CK106" s="224"/>
      <c r="CL106" s="224"/>
      <c r="CM106" s="224"/>
      <c r="CN106" s="224"/>
      <c r="CO106" s="224"/>
      <c r="CP106" s="224"/>
      <c r="CQ106" s="224"/>
      <c r="CR106" s="224"/>
      <c r="CS106" s="224"/>
      <c r="CT106" s="224"/>
      <c r="CU106" s="224"/>
      <c r="CV106" s="224"/>
      <c r="CW106" s="224"/>
      <c r="CX106" s="224"/>
      <c r="CY106" s="224"/>
      <c r="CZ106" s="224"/>
      <c r="DA106" s="224"/>
      <c r="DB106" s="224"/>
      <c r="DC106" s="224"/>
      <c r="DD106" s="224"/>
      <c r="DE106" s="224"/>
      <c r="DF106" s="224"/>
      <c r="DG106" s="224"/>
      <c r="DH106" s="224"/>
      <c r="DI106" s="224"/>
      <c r="DJ106" s="224"/>
      <c r="DK106" s="224"/>
      <c r="DL106" s="224"/>
      <c r="DM106" s="224"/>
      <c r="DN106" s="224"/>
      <c r="DO106" s="224"/>
      <c r="DP106" s="224"/>
      <c r="DQ106" s="224"/>
      <c r="DR106" s="224"/>
      <c r="DS106" s="224"/>
      <c r="DT106" s="224"/>
      <c r="DU106" s="224"/>
      <c r="DV106" s="224"/>
      <c r="DW106" s="224"/>
      <c r="DX106" s="224"/>
      <c r="DY106" s="224"/>
      <c r="DZ106" s="224"/>
      <c r="EA106" s="224"/>
      <c r="EB106" s="224"/>
      <c r="EC106" s="224"/>
      <c r="ED106" s="224"/>
      <c r="EE106" s="224"/>
      <c r="EF106" s="224"/>
      <c r="EG106" s="224"/>
      <c r="EH106" s="224"/>
      <c r="EI106" s="224"/>
      <c r="EJ106" s="224"/>
      <c r="EK106" s="224"/>
      <c r="EL106" s="224"/>
      <c r="EM106" s="224"/>
      <c r="EN106" s="224"/>
      <c r="EO106" s="224"/>
      <c r="EP106" s="224"/>
      <c r="EQ106" s="224"/>
      <c r="ER106" s="224"/>
      <c r="ES106" s="224"/>
      <c r="ET106" s="224"/>
      <c r="EU106" s="224"/>
      <c r="EV106" s="224"/>
      <c r="EW106" s="224"/>
      <c r="EX106" s="224"/>
      <c r="EY106" s="224"/>
      <c r="EZ106" s="224"/>
      <c r="FA106" s="224"/>
      <c r="FB106" s="224"/>
      <c r="FC106" s="224"/>
      <c r="FD106" s="224"/>
      <c r="FE106" s="224"/>
      <c r="FF106" s="224"/>
      <c r="FG106" s="224"/>
      <c r="FH106" s="224"/>
      <c r="FI106" s="224"/>
      <c r="FJ106" s="224"/>
      <c r="FK106" s="224"/>
      <c r="FL106" s="224"/>
      <c r="FM106" s="224"/>
      <c r="FN106" s="224"/>
      <c r="FO106" s="224"/>
      <c r="FP106" s="224"/>
      <c r="FQ106" s="224"/>
      <c r="FR106" s="224"/>
      <c r="FS106" s="224"/>
      <c r="FT106" s="224"/>
      <c r="FU106" s="224"/>
      <c r="FV106" s="224"/>
      <c r="FW106" s="224"/>
      <c r="FX106" s="224"/>
      <c r="FY106" s="224"/>
      <c r="FZ106" s="224"/>
      <c r="GA106" s="224"/>
      <c r="GB106" s="224"/>
      <c r="GC106" s="224"/>
      <c r="GD106" s="224"/>
      <c r="GE106" s="224"/>
      <c r="GF106" s="224"/>
      <c r="GG106" s="224"/>
      <c r="GH106" s="224"/>
      <c r="GI106" s="224"/>
      <c r="GJ106" s="224"/>
      <c r="GK106" s="224"/>
      <c r="GL106" s="224"/>
      <c r="GM106" s="224"/>
      <c r="GN106" s="224"/>
      <c r="GO106" s="224"/>
      <c r="GP106" s="224"/>
      <c r="GQ106" s="224"/>
      <c r="GR106" s="224"/>
      <c r="GS106" s="224"/>
      <c r="GT106" s="224"/>
      <c r="GU106" s="224"/>
      <c r="GV106" s="224"/>
      <c r="GW106" s="224"/>
      <c r="GX106" s="224"/>
      <c r="GY106" s="224"/>
      <c r="GZ106" s="224"/>
      <c r="HA106" s="224"/>
      <c r="HB106" s="224"/>
      <c r="HC106" s="224"/>
      <c r="HD106" s="224"/>
      <c r="HE106" s="224"/>
      <c r="HF106" s="224"/>
      <c r="HG106" s="224"/>
      <c r="HH106" s="224"/>
      <c r="HI106" s="224"/>
      <c r="HJ106" s="224"/>
      <c r="HK106" s="224"/>
      <c r="HL106" s="224"/>
      <c r="HM106" s="224"/>
      <c r="HN106" s="224"/>
      <c r="HO106" s="224"/>
      <c r="HP106" s="224"/>
      <c r="HQ106" s="224"/>
      <c r="HR106" s="224"/>
      <c r="HS106" s="224"/>
      <c r="HT106" s="224"/>
      <c r="HU106" s="224"/>
      <c r="HV106" s="224"/>
      <c r="HW106" s="224"/>
      <c r="HX106" s="224"/>
      <c r="HY106" s="224"/>
      <c r="HZ106" s="224"/>
      <c r="IA106" s="224"/>
      <c r="IB106" s="224"/>
      <c r="IC106" s="224"/>
      <c r="ID106" s="224"/>
      <c r="IE106" s="224"/>
      <c r="IF106" s="224"/>
      <c r="IG106" s="224"/>
      <c r="IH106" s="224"/>
      <c r="II106" s="224"/>
      <c r="IJ106" s="224"/>
      <c r="IK106" s="224"/>
      <c r="IL106" s="224"/>
      <c r="IM106" s="224"/>
      <c r="IN106" s="224"/>
      <c r="IO106" s="224"/>
      <c r="IP106" s="224"/>
      <c r="IQ106" s="224"/>
      <c r="IR106" s="224"/>
      <c r="IS106" s="224"/>
      <c r="IT106" s="224"/>
      <c r="IU106" s="224"/>
      <c r="IV106" s="224"/>
    </row>
    <row r="108" spans="1:256"/>
    <row r="109" spans="1:256"/>
    <row r="110" spans="1:256"/>
    <row r="111" spans="1:256"/>
    <row r="112" spans="1:256"/>
  </sheetData>
  <mergeCells count="138">
    <mergeCell ref="Y18:AD18"/>
    <mergeCell ref="AE18:AH19"/>
    <mergeCell ref="AI18:AI20"/>
    <mergeCell ref="AJ18:AJ20"/>
    <mergeCell ref="G19:H19"/>
    <mergeCell ref="I19:J19"/>
    <mergeCell ref="K19:L19"/>
    <mergeCell ref="M19:N19"/>
    <mergeCell ref="A11:F11"/>
    <mergeCell ref="G11:AA11"/>
    <mergeCell ref="AB11:AG11"/>
    <mergeCell ref="U19:V19"/>
    <mergeCell ref="W19:X19"/>
    <mergeCell ref="Y19:Z19"/>
    <mergeCell ref="AA19:AB19"/>
    <mergeCell ref="AC19:AD19"/>
    <mergeCell ref="AJ9:AJ10"/>
    <mergeCell ref="AH11:AI11"/>
    <mergeCell ref="AH12:AI12"/>
    <mergeCell ref="A15:AJ15"/>
    <mergeCell ref="A9:AI10"/>
    <mergeCell ref="A18:A20"/>
    <mergeCell ref="B18:B20"/>
    <mergeCell ref="C18:C20"/>
    <mergeCell ref="D18:D20"/>
    <mergeCell ref="E18:E20"/>
    <mergeCell ref="A12:F12"/>
    <mergeCell ref="G12:AA12"/>
    <mergeCell ref="AB12:AG12"/>
    <mergeCell ref="A13:AJ13"/>
    <mergeCell ref="A14:AJ14"/>
    <mergeCell ref="A16:AJ16"/>
    <mergeCell ref="A17:AJ17"/>
    <mergeCell ref="F18:F20"/>
    <mergeCell ref="G18:L18"/>
    <mergeCell ref="M18:R18"/>
    <mergeCell ref="S18:X18"/>
    <mergeCell ref="O19:P19"/>
    <mergeCell ref="Q19:R19"/>
    <mergeCell ref="S19:T19"/>
    <mergeCell ref="A21:A40"/>
    <mergeCell ref="B21:B40"/>
    <mergeCell ref="C21:C40"/>
    <mergeCell ref="D21:D29"/>
    <mergeCell ref="D30:D34"/>
    <mergeCell ref="D35:D37"/>
    <mergeCell ref="D38:D40"/>
    <mergeCell ref="A81:A88"/>
    <mergeCell ref="B81:B88"/>
    <mergeCell ref="C81:C88"/>
    <mergeCell ref="D81:D83"/>
    <mergeCell ref="D84:D87"/>
    <mergeCell ref="A89:C94"/>
    <mergeCell ref="D89:D93"/>
    <mergeCell ref="D61:D63"/>
    <mergeCell ref="D64:D65"/>
    <mergeCell ref="C66:C73"/>
    <mergeCell ref="D66:D70"/>
    <mergeCell ref="C74:C80"/>
    <mergeCell ref="D74:D80"/>
    <mergeCell ref="A41:A80"/>
    <mergeCell ref="B41:B80"/>
    <mergeCell ref="C41:C60"/>
    <mergeCell ref="D41:D43"/>
    <mergeCell ref="D46:D47"/>
    <mergeCell ref="D48:D49"/>
    <mergeCell ref="D50:D51"/>
    <mergeCell ref="D52:D53"/>
    <mergeCell ref="D54:D60"/>
    <mergeCell ref="C61:C65"/>
    <mergeCell ref="A95:C95"/>
    <mergeCell ref="A96:AJ96"/>
    <mergeCell ref="A97:D100"/>
    <mergeCell ref="G97:H97"/>
    <mergeCell ref="I97:J97"/>
    <mergeCell ref="K97:L97"/>
    <mergeCell ref="M97:N97"/>
    <mergeCell ref="O97:P97"/>
    <mergeCell ref="Q97:R97"/>
    <mergeCell ref="S97:T97"/>
    <mergeCell ref="G98:H98"/>
    <mergeCell ref="I98:J98"/>
    <mergeCell ref="K98:L98"/>
    <mergeCell ref="M98:N98"/>
    <mergeCell ref="O98:P98"/>
    <mergeCell ref="Q98:R98"/>
    <mergeCell ref="S98:T98"/>
    <mergeCell ref="U97:V97"/>
    <mergeCell ref="W97:X97"/>
    <mergeCell ref="U98:V98"/>
    <mergeCell ref="W98:X98"/>
    <mergeCell ref="Y98:Z98"/>
    <mergeCell ref="AA98:AB98"/>
    <mergeCell ref="AC98:AD98"/>
    <mergeCell ref="AC97:AD97"/>
    <mergeCell ref="AE97:AF97"/>
    <mergeCell ref="S99:T99"/>
    <mergeCell ref="U99:V99"/>
    <mergeCell ref="W99:X99"/>
    <mergeCell ref="Y99:Z99"/>
    <mergeCell ref="AA99:AB99"/>
    <mergeCell ref="AC99:AD99"/>
    <mergeCell ref="AE99:AF99"/>
    <mergeCell ref="A106:AJ106"/>
    <mergeCell ref="E5:AJ5"/>
    <mergeCell ref="A104:C104"/>
    <mergeCell ref="D104:F104"/>
    <mergeCell ref="G104:AF104"/>
    <mergeCell ref="AG104:AI104"/>
    <mergeCell ref="A105:C105"/>
    <mergeCell ref="D105:F105"/>
    <mergeCell ref="G105:AF105"/>
    <mergeCell ref="AG105:AI105"/>
    <mergeCell ref="A101:AJ101"/>
    <mergeCell ref="D102:F102"/>
    <mergeCell ref="G102:AF102"/>
    <mergeCell ref="AG102:AI102"/>
    <mergeCell ref="A103:C103"/>
    <mergeCell ref="D103:F103"/>
    <mergeCell ref="G103:AF103"/>
    <mergeCell ref="AG103:AI103"/>
    <mergeCell ref="AE98:AF98"/>
    <mergeCell ref="AG97:AG99"/>
    <mergeCell ref="AH97:AH100"/>
    <mergeCell ref="AI97:AJ100"/>
    <mergeCell ref="Y97:Z97"/>
    <mergeCell ref="AA97:AB97"/>
    <mergeCell ref="G100:L100"/>
    <mergeCell ref="M100:R100"/>
    <mergeCell ref="S100:X100"/>
    <mergeCell ref="Y100:AD100"/>
    <mergeCell ref="AE100:AG100"/>
    <mergeCell ref="G99:H99"/>
    <mergeCell ref="I99:J99"/>
    <mergeCell ref="K99:L99"/>
    <mergeCell ref="M99:N99"/>
    <mergeCell ref="O99:P99"/>
    <mergeCell ref="Q99:R99"/>
  </mergeCells>
  <conditionalFormatting sqref="AE20">
    <cfRule type="cellIs" dxfId="0" priority="26" stopIfTrue="1" operator="equal">
      <formula>"""P"""</formula>
    </cfRule>
  </conditionalFormatting>
  <conditionalFormatting sqref="AH21:AH95">
    <cfRule type="colorScale" priority="21">
      <colorScale>
        <cfvo type="percent" val="0"/>
        <cfvo type="percent" val="50"/>
        <cfvo type="percent" val="100"/>
        <color rgb="FFFF5050"/>
        <color rgb="FFFFFF00"/>
        <color rgb="FF92D050"/>
      </colorScale>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F4F7-610D-4014-B029-53112AB635BB}">
  <sheetPr>
    <tabColor theme="9" tint="0.39997558519241921"/>
  </sheetPr>
  <dimension ref="A1:U43"/>
  <sheetViews>
    <sheetView showGridLines="0" zoomScale="55" zoomScaleNormal="55" workbookViewId="0">
      <pane xSplit="2" ySplit="9" topLeftCell="C10" activePane="bottomRight" state="frozen"/>
      <selection pane="bottomRight" activeCell="C10" sqref="C10"/>
      <selection pane="bottomLeft" activeCell="A10" sqref="A10"/>
      <selection pane="topRight" activeCell="C1" sqref="C1"/>
    </sheetView>
  </sheetViews>
  <sheetFormatPr defaultColWidth="0" defaultRowHeight="0" customHeight="1" zeroHeight="1"/>
  <cols>
    <col min="1" max="1" width="18.85546875" style="25" bestFit="1" customWidth="1"/>
    <col min="2" max="2" width="29" style="26" customWidth="1"/>
    <col min="3" max="3" width="8.42578125" style="26" bestFit="1" customWidth="1"/>
    <col min="4" max="4" width="8.42578125" style="24" bestFit="1" customWidth="1"/>
    <col min="5" max="5" width="11" style="24" bestFit="1" customWidth="1"/>
    <col min="6" max="6" width="17.140625" style="24" customWidth="1"/>
    <col min="7" max="7" width="11.5703125" style="24" bestFit="1" customWidth="1"/>
    <col min="8" max="9" width="14.28515625" style="24" customWidth="1"/>
    <col min="10" max="10" width="9" style="24" bestFit="1" customWidth="1"/>
    <col min="11" max="11" width="11.5703125" style="24" bestFit="1" customWidth="1"/>
    <col min="12" max="12" width="9.7109375" style="24" bestFit="1" customWidth="1"/>
    <col min="13" max="13" width="8.140625" style="24" bestFit="1" customWidth="1"/>
    <col min="14" max="14" width="8.7109375" style="24" bestFit="1" customWidth="1"/>
    <col min="15" max="15" width="8.42578125" style="24" bestFit="1" customWidth="1"/>
    <col min="16" max="16" width="11" style="24" bestFit="1" customWidth="1"/>
    <col min="17" max="17" width="16.5703125" style="24" customWidth="1"/>
    <col min="18" max="18" width="11.5703125" style="24" bestFit="1" customWidth="1"/>
    <col min="19" max="20" width="14.28515625" style="24" customWidth="1"/>
    <col min="21" max="21" width="3.42578125" style="25" customWidth="1"/>
    <col min="22" max="16384" width="6.5703125" style="25" hidden="1"/>
  </cols>
  <sheetData>
    <row r="1" spans="1:21" s="23" customFormat="1" ht="14.25">
      <c r="A1" s="22"/>
      <c r="B1" s="22"/>
      <c r="C1" s="22"/>
      <c r="D1" s="389"/>
      <c r="E1" s="389"/>
      <c r="F1" s="389"/>
      <c r="G1" s="389"/>
      <c r="H1" s="389"/>
      <c r="I1" s="389"/>
      <c r="J1" s="389"/>
      <c r="K1" s="389"/>
      <c r="L1" s="389"/>
      <c r="M1" s="389"/>
      <c r="N1" s="389"/>
      <c r="O1" s="389"/>
      <c r="P1" s="389"/>
      <c r="Q1" s="22"/>
      <c r="R1" s="22"/>
      <c r="S1" s="22"/>
      <c r="T1" s="22"/>
    </row>
    <row r="2" spans="1:21" s="23" customFormat="1" ht="27.75" customHeight="1"/>
    <row r="3" spans="1:21" s="23" customFormat="1" ht="48.75">
      <c r="A3" s="719" t="s">
        <v>1452</v>
      </c>
      <c r="B3" s="719"/>
      <c r="C3" s="719"/>
      <c r="D3" s="719"/>
      <c r="E3" s="719"/>
      <c r="F3" s="719"/>
      <c r="G3" s="719"/>
      <c r="H3" s="719"/>
      <c r="I3" s="719"/>
      <c r="J3" s="719"/>
      <c r="K3" s="719"/>
      <c r="L3" s="719"/>
      <c r="M3" s="719"/>
      <c r="N3" s="719"/>
      <c r="O3" s="719"/>
      <c r="P3" s="719"/>
      <c r="Q3" s="719"/>
      <c r="R3" s="719"/>
      <c r="S3" s="719"/>
      <c r="T3" s="719"/>
    </row>
    <row r="4" spans="1:21" s="23" customFormat="1" ht="14.25">
      <c r="A4" s="721"/>
      <c r="B4" s="721"/>
      <c r="C4" s="721"/>
      <c r="D4" s="721"/>
      <c r="E4" s="721"/>
      <c r="F4" s="721"/>
      <c r="G4" s="721"/>
      <c r="H4" s="721"/>
      <c r="I4" s="721"/>
      <c r="J4" s="721"/>
      <c r="K4" s="721"/>
      <c r="L4" s="721"/>
      <c r="M4" s="721"/>
      <c r="N4" s="721"/>
      <c r="O4" s="721"/>
      <c r="P4" s="721"/>
      <c r="Q4" s="721"/>
      <c r="R4" s="721"/>
      <c r="S4" s="721"/>
      <c r="T4" s="721"/>
    </row>
    <row r="5" spans="1:21" s="23" customFormat="1" ht="14.25">
      <c r="A5" s="422"/>
      <c r="B5" s="422"/>
      <c r="C5" s="422"/>
      <c r="D5" s="422"/>
      <c r="E5" s="422"/>
      <c r="F5" s="422"/>
      <c r="G5" s="422"/>
      <c r="H5" s="422"/>
      <c r="I5" s="422"/>
      <c r="J5" s="422"/>
      <c r="K5" s="422"/>
      <c r="L5" s="422"/>
      <c r="M5" s="422"/>
      <c r="N5" s="422"/>
      <c r="O5" s="422"/>
      <c r="P5" s="422"/>
      <c r="Q5" s="422"/>
      <c r="R5" s="422"/>
      <c r="S5" s="422"/>
      <c r="T5" s="422"/>
    </row>
    <row r="6" spans="1:21" s="23" customFormat="1" ht="14.25">
      <c r="A6" s="422"/>
      <c r="B6" s="422"/>
      <c r="C6" s="422"/>
      <c r="D6" s="422"/>
      <c r="E6" s="422"/>
      <c r="F6" s="422"/>
      <c r="G6" s="422"/>
      <c r="H6" s="422"/>
      <c r="I6" s="422"/>
      <c r="J6" s="422"/>
      <c r="K6" s="422"/>
      <c r="L6" s="422"/>
      <c r="M6" s="422"/>
      <c r="N6" s="422"/>
      <c r="O6" s="422"/>
      <c r="P6" s="422"/>
      <c r="Q6" s="422"/>
      <c r="R6" s="422"/>
      <c r="S6" s="422"/>
      <c r="T6" s="422"/>
    </row>
    <row r="7" spans="1:21" s="387" customFormat="1" ht="48" customHeight="1" thickBot="1">
      <c r="A7" s="893" t="s">
        <v>1453</v>
      </c>
      <c r="B7" s="893"/>
      <c r="C7" s="893"/>
      <c r="D7" s="893"/>
      <c r="E7" s="893"/>
      <c r="F7" s="893"/>
      <c r="G7" s="893"/>
      <c r="H7" s="893"/>
      <c r="I7" s="893"/>
      <c r="J7" s="893"/>
      <c r="K7" s="893"/>
      <c r="L7" s="893"/>
      <c r="M7" s="893"/>
      <c r="N7" s="893"/>
      <c r="O7" s="893"/>
      <c r="P7" s="893"/>
      <c r="Q7" s="893"/>
      <c r="R7" s="893"/>
      <c r="S7" s="893"/>
      <c r="T7" s="893"/>
    </row>
    <row r="8" spans="1:21" s="397" customFormat="1" ht="27" customHeight="1">
      <c r="A8" s="900" t="s">
        <v>72</v>
      </c>
      <c r="B8" s="901"/>
      <c r="C8" s="897">
        <v>2019</v>
      </c>
      <c r="D8" s="898"/>
      <c r="E8" s="898"/>
      <c r="F8" s="898"/>
      <c r="G8" s="898"/>
      <c r="H8" s="898"/>
      <c r="I8" s="899"/>
      <c r="J8" s="894">
        <v>2020</v>
      </c>
      <c r="K8" s="895"/>
      <c r="L8" s="895"/>
      <c r="M8" s="895"/>
      <c r="N8" s="895"/>
      <c r="O8" s="895"/>
      <c r="P8" s="895"/>
      <c r="Q8" s="895"/>
      <c r="R8" s="895"/>
      <c r="S8" s="895"/>
      <c r="T8" s="896"/>
      <c r="U8" s="387"/>
    </row>
    <row r="9" spans="1:21" s="398" customFormat="1" ht="27" customHeight="1">
      <c r="A9" s="902"/>
      <c r="B9" s="903"/>
      <c r="C9" s="402" t="s">
        <v>39</v>
      </c>
      <c r="D9" s="403" t="s">
        <v>39</v>
      </c>
      <c r="E9" s="403" t="s">
        <v>41</v>
      </c>
      <c r="F9" s="403" t="s">
        <v>42</v>
      </c>
      <c r="G9" s="403" t="s">
        <v>43</v>
      </c>
      <c r="H9" s="403" t="s">
        <v>44</v>
      </c>
      <c r="I9" s="404" t="s">
        <v>45</v>
      </c>
      <c r="J9" s="405" t="s">
        <v>34</v>
      </c>
      <c r="K9" s="406" t="s">
        <v>35</v>
      </c>
      <c r="L9" s="406" t="s">
        <v>36</v>
      </c>
      <c r="M9" s="406" t="s">
        <v>37</v>
      </c>
      <c r="N9" s="406" t="s">
        <v>38</v>
      </c>
      <c r="O9" s="406" t="s">
        <v>39</v>
      </c>
      <c r="P9" s="406" t="s">
        <v>41</v>
      </c>
      <c r="Q9" s="406" t="s">
        <v>42</v>
      </c>
      <c r="R9" s="406" t="s">
        <v>43</v>
      </c>
      <c r="S9" s="406" t="s">
        <v>44</v>
      </c>
      <c r="T9" s="407" t="s">
        <v>45</v>
      </c>
      <c r="U9" s="387"/>
    </row>
    <row r="10" spans="1:21" s="398" customFormat="1" ht="75.75" customHeight="1">
      <c r="A10" s="891" t="s">
        <v>1454</v>
      </c>
      <c r="B10" s="892"/>
      <c r="C10" s="408"/>
      <c r="D10" s="396"/>
      <c r="E10" s="396"/>
      <c r="F10" s="396"/>
      <c r="G10" s="396"/>
      <c r="H10" s="396"/>
      <c r="I10" s="399"/>
      <c r="J10" s="426"/>
      <c r="K10" s="396"/>
      <c r="L10" s="396"/>
      <c r="M10" s="396"/>
      <c r="N10" s="396"/>
      <c r="O10" s="396"/>
      <c r="P10" s="396"/>
      <c r="Q10" s="396"/>
      <c r="R10" s="396"/>
      <c r="S10" s="396"/>
      <c r="T10" s="399"/>
      <c r="U10" s="387"/>
    </row>
    <row r="11" spans="1:21" s="398" customFormat="1" ht="57" customHeight="1">
      <c r="A11" s="891" t="s">
        <v>1455</v>
      </c>
      <c r="B11" s="892"/>
      <c r="C11" s="426"/>
      <c r="D11" s="409"/>
      <c r="E11" s="396"/>
      <c r="F11" s="396"/>
      <c r="G11" s="396"/>
      <c r="H11" s="396"/>
      <c r="I11" s="399"/>
      <c r="J11" s="426"/>
      <c r="K11" s="396"/>
      <c r="L11" s="396"/>
      <c r="M11" s="396"/>
      <c r="N11" s="396"/>
      <c r="O11" s="396"/>
      <c r="P11" s="396"/>
      <c r="Q11" s="396"/>
      <c r="R11" s="396"/>
      <c r="S11" s="396"/>
      <c r="T11" s="399"/>
      <c r="U11" s="387"/>
    </row>
    <row r="12" spans="1:21" s="398" customFormat="1" ht="57" customHeight="1">
      <c r="A12" s="891" t="s">
        <v>1456</v>
      </c>
      <c r="B12" s="892"/>
      <c r="C12" s="426"/>
      <c r="D12" s="396"/>
      <c r="E12" s="409"/>
      <c r="F12" s="396"/>
      <c r="G12" s="396"/>
      <c r="H12" s="396"/>
      <c r="I12" s="399"/>
      <c r="J12" s="426"/>
      <c r="K12" s="396"/>
      <c r="L12" s="396"/>
      <c r="M12" s="396"/>
      <c r="N12" s="396"/>
      <c r="O12" s="396"/>
      <c r="P12" s="396"/>
      <c r="Q12" s="396"/>
      <c r="R12" s="396"/>
      <c r="S12" s="396"/>
      <c r="T12" s="399"/>
      <c r="U12" s="387"/>
    </row>
    <row r="13" spans="1:21" s="398" customFormat="1" ht="57" customHeight="1">
      <c r="A13" s="891" t="s">
        <v>1457</v>
      </c>
      <c r="B13" s="892"/>
      <c r="C13" s="426"/>
      <c r="D13" s="396"/>
      <c r="E13" s="396"/>
      <c r="F13" s="409"/>
      <c r="G13" s="409"/>
      <c r="H13" s="409"/>
      <c r="I13" s="399"/>
      <c r="J13" s="426"/>
      <c r="K13" s="396"/>
      <c r="L13" s="396"/>
      <c r="M13" s="396"/>
      <c r="N13" s="396"/>
      <c r="O13" s="396"/>
      <c r="P13" s="396"/>
      <c r="Q13" s="396"/>
      <c r="R13" s="396"/>
      <c r="S13" s="396"/>
      <c r="T13" s="399"/>
      <c r="U13" s="387"/>
    </row>
    <row r="14" spans="1:21" s="398" customFormat="1" ht="28.5" customHeight="1">
      <c r="A14" s="891" t="s">
        <v>1458</v>
      </c>
      <c r="B14" s="892"/>
      <c r="C14" s="426"/>
      <c r="D14" s="396"/>
      <c r="E14" s="396"/>
      <c r="F14" s="396"/>
      <c r="G14" s="396"/>
      <c r="H14" s="409"/>
      <c r="I14" s="399"/>
      <c r="J14" s="426"/>
      <c r="K14" s="396"/>
      <c r="L14" s="396"/>
      <c r="M14" s="396"/>
      <c r="N14" s="396"/>
      <c r="O14" s="396"/>
      <c r="P14" s="396"/>
      <c r="Q14" s="396"/>
      <c r="R14" s="396"/>
      <c r="S14" s="396"/>
      <c r="T14" s="399"/>
      <c r="U14" s="387"/>
    </row>
    <row r="15" spans="1:21" s="398" customFormat="1" ht="28.5" customHeight="1">
      <c r="A15" s="891" t="s">
        <v>1459</v>
      </c>
      <c r="B15" s="892"/>
      <c r="C15" s="426"/>
      <c r="D15" s="396"/>
      <c r="E15" s="396"/>
      <c r="F15" s="396"/>
      <c r="G15" s="396"/>
      <c r="H15" s="409"/>
      <c r="I15" s="399"/>
      <c r="J15" s="426"/>
      <c r="K15" s="396"/>
      <c r="L15" s="396"/>
      <c r="M15" s="396"/>
      <c r="N15" s="396"/>
      <c r="O15" s="396"/>
      <c r="P15" s="396"/>
      <c r="Q15" s="396"/>
      <c r="R15" s="396"/>
      <c r="S15" s="396"/>
      <c r="T15" s="399"/>
      <c r="U15" s="387"/>
    </row>
    <row r="16" spans="1:21" s="398" customFormat="1" ht="57" customHeight="1">
      <c r="A16" s="891" t="s">
        <v>1460</v>
      </c>
      <c r="B16" s="892"/>
      <c r="C16" s="426"/>
      <c r="D16" s="396"/>
      <c r="E16" s="396"/>
      <c r="F16" s="396"/>
      <c r="G16" s="396"/>
      <c r="H16" s="409"/>
      <c r="I16" s="399"/>
      <c r="J16" s="426"/>
      <c r="K16" s="396"/>
      <c r="L16" s="396"/>
      <c r="M16" s="396"/>
      <c r="N16" s="396"/>
      <c r="O16" s="396"/>
      <c r="P16" s="396"/>
      <c r="Q16" s="396"/>
      <c r="R16" s="396"/>
      <c r="S16" s="396"/>
      <c r="T16" s="399"/>
      <c r="U16" s="387"/>
    </row>
    <row r="17" spans="1:21" s="398" customFormat="1" ht="57" customHeight="1">
      <c r="A17" s="891" t="s">
        <v>1461</v>
      </c>
      <c r="B17" s="892"/>
      <c r="C17" s="426"/>
      <c r="D17" s="396"/>
      <c r="E17" s="396"/>
      <c r="F17" s="396"/>
      <c r="G17" s="396"/>
      <c r="H17" s="396"/>
      <c r="I17" s="399"/>
      <c r="J17" s="426"/>
      <c r="K17" s="410"/>
      <c r="L17" s="396"/>
      <c r="M17" s="396"/>
      <c r="N17" s="396"/>
      <c r="O17" s="396"/>
      <c r="P17" s="396"/>
      <c r="Q17" s="396"/>
      <c r="R17" s="396"/>
      <c r="S17" s="396"/>
      <c r="T17" s="399"/>
      <c r="U17" s="387"/>
    </row>
    <row r="18" spans="1:21" s="398" customFormat="1" ht="57" customHeight="1">
      <c r="A18" s="891" t="s">
        <v>1462</v>
      </c>
      <c r="B18" s="892"/>
      <c r="C18" s="426"/>
      <c r="D18" s="396"/>
      <c r="E18" s="396"/>
      <c r="F18" s="396"/>
      <c r="G18" s="396"/>
      <c r="H18" s="396"/>
      <c r="I18" s="399"/>
      <c r="J18" s="426"/>
      <c r="K18" s="410"/>
      <c r="L18" s="410"/>
      <c r="M18" s="410"/>
      <c r="N18" s="396"/>
      <c r="O18" s="396"/>
      <c r="P18" s="396"/>
      <c r="Q18" s="396"/>
      <c r="R18" s="396"/>
      <c r="S18" s="396"/>
      <c r="T18" s="399"/>
      <c r="U18" s="387"/>
    </row>
    <row r="19" spans="1:21" s="398" customFormat="1" ht="57" customHeight="1">
      <c r="A19" s="891" t="s">
        <v>1463</v>
      </c>
      <c r="B19" s="892"/>
      <c r="C19" s="426"/>
      <c r="D19" s="396"/>
      <c r="E19" s="396"/>
      <c r="F19" s="396"/>
      <c r="G19" s="396"/>
      <c r="H19" s="396"/>
      <c r="I19" s="399"/>
      <c r="J19" s="426"/>
      <c r="K19" s="396"/>
      <c r="L19" s="396"/>
      <c r="M19" s="396"/>
      <c r="N19" s="410"/>
      <c r="O19" s="410"/>
      <c r="P19" s="410"/>
      <c r="Q19" s="396"/>
      <c r="R19" s="396"/>
      <c r="S19" s="396"/>
      <c r="T19" s="399"/>
      <c r="U19" s="387"/>
    </row>
    <row r="20" spans="1:21" s="398" customFormat="1" ht="28.5" customHeight="1">
      <c r="A20" s="891" t="s">
        <v>1464</v>
      </c>
      <c r="B20" s="892"/>
      <c r="C20" s="426"/>
      <c r="D20" s="396"/>
      <c r="E20" s="396"/>
      <c r="F20" s="396"/>
      <c r="G20" s="396"/>
      <c r="H20" s="396"/>
      <c r="I20" s="399"/>
      <c r="J20" s="426"/>
      <c r="K20" s="396"/>
      <c r="L20" s="396"/>
      <c r="M20" s="396"/>
      <c r="N20" s="396"/>
      <c r="O20" s="396"/>
      <c r="P20" s="396"/>
      <c r="Q20" s="410"/>
      <c r="R20" s="396"/>
      <c r="S20" s="396"/>
      <c r="T20" s="399"/>
      <c r="U20" s="387"/>
    </row>
    <row r="21" spans="1:21" s="398" customFormat="1" ht="75.75" customHeight="1">
      <c r="A21" s="891" t="s">
        <v>1465</v>
      </c>
      <c r="B21" s="892"/>
      <c r="C21" s="426"/>
      <c r="D21" s="396"/>
      <c r="E21" s="396"/>
      <c r="F21" s="396"/>
      <c r="G21" s="396"/>
      <c r="H21" s="396"/>
      <c r="I21" s="399"/>
      <c r="J21" s="426"/>
      <c r="K21" s="396"/>
      <c r="L21" s="396"/>
      <c r="M21" s="396"/>
      <c r="N21" s="396"/>
      <c r="O21" s="396"/>
      <c r="P21" s="396"/>
      <c r="Q21" s="410"/>
      <c r="R21" s="396"/>
      <c r="S21" s="396"/>
      <c r="T21" s="399"/>
      <c r="U21" s="387"/>
    </row>
    <row r="22" spans="1:21" s="398" customFormat="1" ht="28.5" customHeight="1">
      <c r="A22" s="891" t="s">
        <v>1466</v>
      </c>
      <c r="B22" s="892"/>
      <c r="C22" s="426"/>
      <c r="D22" s="396"/>
      <c r="E22" s="396"/>
      <c r="F22" s="396"/>
      <c r="G22" s="396"/>
      <c r="H22" s="396"/>
      <c r="I22" s="399"/>
      <c r="J22" s="426"/>
      <c r="K22" s="396"/>
      <c r="L22" s="396"/>
      <c r="M22" s="396"/>
      <c r="N22" s="396"/>
      <c r="O22" s="396"/>
      <c r="P22" s="396"/>
      <c r="Q22" s="410"/>
      <c r="R22" s="396"/>
      <c r="S22" s="396"/>
      <c r="T22" s="399"/>
      <c r="U22" s="387"/>
    </row>
    <row r="23" spans="1:21" s="398" customFormat="1" ht="28.5" customHeight="1">
      <c r="A23" s="891" t="s">
        <v>1467</v>
      </c>
      <c r="B23" s="892"/>
      <c r="C23" s="426"/>
      <c r="D23" s="396"/>
      <c r="E23" s="396"/>
      <c r="F23" s="396"/>
      <c r="G23" s="396"/>
      <c r="H23" s="396"/>
      <c r="I23" s="399"/>
      <c r="J23" s="426"/>
      <c r="K23" s="396"/>
      <c r="L23" s="396"/>
      <c r="M23" s="396"/>
      <c r="N23" s="396"/>
      <c r="O23" s="396"/>
      <c r="P23" s="396"/>
      <c r="Q23" s="410"/>
      <c r="R23" s="396"/>
      <c r="S23" s="396"/>
      <c r="T23" s="399"/>
      <c r="U23" s="387"/>
    </row>
    <row r="24" spans="1:21" s="398" customFormat="1" ht="57" customHeight="1">
      <c r="A24" s="891" t="s">
        <v>1468</v>
      </c>
      <c r="B24" s="892"/>
      <c r="C24" s="426"/>
      <c r="D24" s="396"/>
      <c r="E24" s="396"/>
      <c r="F24" s="396"/>
      <c r="G24" s="396"/>
      <c r="H24" s="396"/>
      <c r="I24" s="399"/>
      <c r="J24" s="426"/>
      <c r="K24" s="396"/>
      <c r="L24" s="396"/>
      <c r="M24" s="396"/>
      <c r="N24" s="396"/>
      <c r="O24" s="396"/>
      <c r="P24" s="396"/>
      <c r="Q24" s="410"/>
      <c r="R24" s="410"/>
      <c r="S24" s="396"/>
      <c r="T24" s="399"/>
      <c r="U24" s="387"/>
    </row>
    <row r="25" spans="1:21" s="398" customFormat="1" ht="28.5" customHeight="1" thickBot="1">
      <c r="A25" s="889" t="s">
        <v>1469</v>
      </c>
      <c r="B25" s="890"/>
      <c r="C25" s="427"/>
      <c r="D25" s="400"/>
      <c r="E25" s="400"/>
      <c r="F25" s="400"/>
      <c r="G25" s="400"/>
      <c r="H25" s="400"/>
      <c r="I25" s="401"/>
      <c r="J25" s="427"/>
      <c r="K25" s="400"/>
      <c r="L25" s="400"/>
      <c r="M25" s="400"/>
      <c r="N25" s="400"/>
      <c r="O25" s="400"/>
      <c r="P25" s="400"/>
      <c r="Q25" s="400"/>
      <c r="R25" s="411"/>
      <c r="S25" s="411"/>
      <c r="T25" s="412"/>
      <c r="U25" s="387"/>
    </row>
    <row r="26" spans="1:21" ht="15.75">
      <c r="A26"/>
      <c r="B26"/>
      <c r="C26"/>
      <c r="D26"/>
      <c r="E26"/>
      <c r="F26"/>
      <c r="G26"/>
      <c r="H26"/>
      <c r="I26"/>
      <c r="J26"/>
      <c r="K26"/>
      <c r="L26"/>
      <c r="M26"/>
      <c r="N26"/>
      <c r="O26"/>
      <c r="P26"/>
      <c r="Q26"/>
      <c r="R26"/>
      <c r="S26"/>
      <c r="T26"/>
      <c r="U26" s="387"/>
    </row>
    <row r="27" spans="1:21" ht="15.75">
      <c r="A27"/>
      <c r="B27"/>
      <c r="C27"/>
      <c r="D27"/>
      <c r="E27"/>
      <c r="F27"/>
      <c r="G27"/>
      <c r="H27"/>
      <c r="I27"/>
      <c r="J27"/>
      <c r="K27"/>
      <c r="L27"/>
      <c r="M27"/>
      <c r="N27"/>
      <c r="O27"/>
      <c r="P27"/>
      <c r="Q27"/>
      <c r="R27"/>
      <c r="S27"/>
      <c r="T27"/>
      <c r="U27" s="387"/>
    </row>
    <row r="28" spans="1:21" ht="15.75">
      <c r="A28"/>
      <c r="B28"/>
      <c r="C28"/>
      <c r="D28"/>
      <c r="E28"/>
      <c r="F28"/>
      <c r="G28"/>
      <c r="H28"/>
      <c r="I28"/>
      <c r="J28"/>
      <c r="K28"/>
      <c r="L28"/>
      <c r="M28"/>
      <c r="N28"/>
      <c r="O28"/>
      <c r="P28"/>
      <c r="Q28"/>
      <c r="R28"/>
      <c r="S28"/>
      <c r="T28"/>
      <c r="U28" s="387"/>
    </row>
    <row r="29" spans="1:21" ht="15">
      <c r="A29"/>
      <c r="B29"/>
      <c r="C29"/>
      <c r="D29"/>
      <c r="E29"/>
      <c r="F29"/>
      <c r="G29"/>
      <c r="H29"/>
      <c r="I29"/>
      <c r="J29"/>
      <c r="K29"/>
      <c r="L29"/>
      <c r="M29"/>
      <c r="N29"/>
      <c r="O29"/>
      <c r="P29"/>
      <c r="Q29"/>
      <c r="R29"/>
      <c r="S29"/>
      <c r="T29"/>
    </row>
    <row r="30" spans="1:21" ht="15">
      <c r="A30"/>
      <c r="B30"/>
      <c r="C30"/>
      <c r="D30"/>
      <c r="E30"/>
      <c r="F30"/>
      <c r="G30"/>
      <c r="H30"/>
      <c r="I30"/>
      <c r="J30"/>
      <c r="K30"/>
      <c r="L30"/>
      <c r="M30"/>
      <c r="N30"/>
      <c r="O30"/>
      <c r="P30"/>
      <c r="Q30"/>
      <c r="R30"/>
      <c r="S30"/>
      <c r="T30"/>
    </row>
    <row r="31" spans="1:21" ht="15">
      <c r="A31"/>
      <c r="B31"/>
      <c r="C31"/>
      <c r="D31"/>
      <c r="E31"/>
      <c r="F31"/>
      <c r="G31"/>
      <c r="H31"/>
      <c r="I31"/>
      <c r="J31"/>
      <c r="K31"/>
      <c r="L31"/>
      <c r="M31"/>
      <c r="N31"/>
      <c r="O31"/>
      <c r="P31"/>
      <c r="Q31"/>
      <c r="R31"/>
      <c r="S31"/>
      <c r="T31"/>
    </row>
    <row r="32" spans="1:21" ht="15">
      <c r="A32"/>
      <c r="B32"/>
      <c r="C32"/>
      <c r="D32"/>
      <c r="E32"/>
      <c r="F32"/>
      <c r="G32"/>
      <c r="H32"/>
      <c r="I32"/>
      <c r="J32"/>
      <c r="K32"/>
      <c r="L32"/>
      <c r="M32"/>
      <c r="N32"/>
      <c r="O32"/>
      <c r="P32"/>
      <c r="Q32"/>
      <c r="R32"/>
      <c r="S32"/>
      <c r="T32"/>
    </row>
    <row r="33" spans="1:20" ht="15">
      <c r="A33"/>
      <c r="B33"/>
      <c r="C33"/>
      <c r="D33"/>
      <c r="E33"/>
      <c r="F33"/>
      <c r="G33"/>
      <c r="H33"/>
      <c r="I33"/>
      <c r="J33"/>
      <c r="K33"/>
      <c r="L33"/>
      <c r="M33"/>
      <c r="N33"/>
      <c r="O33"/>
      <c r="P33"/>
      <c r="Q33"/>
      <c r="R33"/>
      <c r="S33"/>
      <c r="T33"/>
    </row>
    <row r="34" spans="1:20" ht="15">
      <c r="A34"/>
      <c r="B34"/>
      <c r="C34"/>
      <c r="D34"/>
      <c r="E34"/>
      <c r="F34"/>
      <c r="G34"/>
      <c r="H34"/>
      <c r="I34"/>
      <c r="J34"/>
      <c r="K34"/>
      <c r="L34"/>
      <c r="M34"/>
      <c r="N34"/>
      <c r="O34"/>
      <c r="P34"/>
      <c r="Q34"/>
      <c r="R34"/>
      <c r="S34"/>
      <c r="T34"/>
    </row>
    <row r="35" spans="1:20" ht="15">
      <c r="A35"/>
      <c r="B35"/>
      <c r="C35"/>
      <c r="D35"/>
      <c r="E35"/>
      <c r="F35"/>
      <c r="G35"/>
      <c r="H35"/>
      <c r="I35"/>
      <c r="J35"/>
      <c r="K35"/>
      <c r="L35"/>
      <c r="M35"/>
      <c r="N35"/>
      <c r="O35"/>
      <c r="P35"/>
      <c r="Q35"/>
      <c r="R35"/>
      <c r="S35"/>
      <c r="T35"/>
    </row>
    <row r="36" spans="1:20" ht="15">
      <c r="A36"/>
      <c r="B36"/>
      <c r="C36"/>
      <c r="D36"/>
      <c r="E36"/>
      <c r="F36"/>
      <c r="G36"/>
      <c r="H36"/>
      <c r="I36"/>
      <c r="J36"/>
      <c r="K36"/>
      <c r="L36"/>
      <c r="M36"/>
      <c r="N36"/>
      <c r="O36"/>
      <c r="P36"/>
      <c r="Q36"/>
      <c r="R36"/>
      <c r="S36"/>
      <c r="T36"/>
    </row>
    <row r="37" spans="1:20" ht="15">
      <c r="A37"/>
      <c r="B37"/>
      <c r="C37"/>
      <c r="D37"/>
      <c r="E37"/>
      <c r="F37"/>
      <c r="G37"/>
      <c r="H37"/>
      <c r="I37"/>
      <c r="J37"/>
      <c r="K37"/>
      <c r="L37"/>
      <c r="M37"/>
      <c r="N37"/>
      <c r="O37"/>
      <c r="P37"/>
      <c r="Q37"/>
      <c r="R37"/>
      <c r="S37"/>
      <c r="T37"/>
    </row>
    <row r="38" spans="1:20" ht="15">
      <c r="A38"/>
      <c r="B38"/>
      <c r="C38"/>
      <c r="D38"/>
      <c r="E38"/>
      <c r="F38"/>
      <c r="G38"/>
      <c r="H38"/>
      <c r="I38"/>
      <c r="J38"/>
      <c r="K38"/>
      <c r="L38"/>
      <c r="M38"/>
      <c r="N38"/>
      <c r="O38"/>
      <c r="P38"/>
      <c r="Q38"/>
      <c r="R38"/>
      <c r="S38"/>
      <c r="T38"/>
    </row>
    <row r="39" spans="1:20" ht="15">
      <c r="A39"/>
      <c r="B39"/>
      <c r="C39"/>
      <c r="D39"/>
      <c r="E39"/>
      <c r="F39"/>
      <c r="G39"/>
      <c r="H39"/>
      <c r="I39"/>
      <c r="J39"/>
      <c r="K39"/>
      <c r="L39"/>
      <c r="M39"/>
      <c r="N39"/>
      <c r="O39"/>
      <c r="P39"/>
      <c r="Q39"/>
      <c r="R39"/>
      <c r="S39"/>
      <c r="T39"/>
    </row>
    <row r="40" spans="1:20" ht="12.75"/>
    <row r="41" spans="1:20" ht="12.75"/>
    <row r="42" spans="1:20" ht="12.75"/>
    <row r="43" spans="1:20" ht="12.75"/>
  </sheetData>
  <mergeCells count="22">
    <mergeCell ref="A13:B13"/>
    <mergeCell ref="A14:B14"/>
    <mergeCell ref="A15:B15"/>
    <mergeCell ref="J8:T8"/>
    <mergeCell ref="C8:I8"/>
    <mergeCell ref="A8:B9"/>
    <mergeCell ref="A25:B25"/>
    <mergeCell ref="A21:B21"/>
    <mergeCell ref="A10:B10"/>
    <mergeCell ref="A11:B11"/>
    <mergeCell ref="A3:T3"/>
    <mergeCell ref="A4:T4"/>
    <mergeCell ref="A7:T7"/>
    <mergeCell ref="A22:B22"/>
    <mergeCell ref="A23:B23"/>
    <mergeCell ref="A24:B24"/>
    <mergeCell ref="A16:B16"/>
    <mergeCell ref="A17:B17"/>
    <mergeCell ref="A18:B18"/>
    <mergeCell ref="A19:B19"/>
    <mergeCell ref="A20:B20"/>
    <mergeCell ref="A12:B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Fernando Castro Coral</Manager>
  <Company>Ministerio de Hacienda y Crèdito Pùblico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Integración Plan de Acción</dc:title>
  <dc:subject/>
  <dc:creator>Fernando Castro Coral</dc:creator>
  <cp:keywords/>
  <dc:description/>
  <cp:lastModifiedBy>JOSE FERNANDO PULIDO SIERRA</cp:lastModifiedBy>
  <cp:revision/>
  <dcterms:created xsi:type="dcterms:W3CDTF">2018-01-05T11:47:46Z</dcterms:created>
  <dcterms:modified xsi:type="dcterms:W3CDTF">2022-12-21T23:04:01Z</dcterms:modified>
  <cp:category/>
  <cp:contentStatus/>
</cp:coreProperties>
</file>