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moralesis\Desktop\"/>
    </mc:Choice>
  </mc:AlternateContent>
  <xr:revisionPtr revIDLastSave="0" documentId="8_{5DD2A1CD-CF15-4916-918C-4DFCDF828B76}" xr6:coauthVersionLast="47" xr6:coauthVersionMax="47" xr10:uidLastSave="{00000000-0000-0000-0000-000000000000}"/>
  <bookViews>
    <workbookView xWindow="-110" yWindow="-110" windowWidth="19420" windowHeight="10420" xr2:uid="{00000000-000D-0000-FFFF-FFFF00000000}"/>
  </bookViews>
  <sheets>
    <sheet name="Matriz" sheetId="1" r:id="rId1"/>
    <sheet name="Listas" sheetId="2" state="hidden" r:id="rId2"/>
  </sheets>
  <externalReferences>
    <externalReference r:id="rId3"/>
    <externalReference r:id="rId4"/>
    <externalReference r:id="rId5"/>
    <externalReference r:id="rId6"/>
    <externalReference r:id="rId7"/>
    <externalReference r:id="rId8"/>
  </externalReferences>
  <definedNames>
    <definedName name="_xlnm.Print_Area" localSheetId="0">Matriz!$A$1:$Y$47</definedName>
    <definedName name="_xlnm.Print_Titles" localSheetId="0">Matriz!$9:$10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6" i="1" l="1"/>
  <c r="U27" i="1"/>
  <c r="V27" i="1" s="1"/>
  <c r="M27" i="1"/>
  <c r="N27" i="1" s="1"/>
  <c r="I27" i="1"/>
  <c r="U26" i="1"/>
  <c r="V26" i="1" s="1"/>
  <c r="M26" i="1"/>
  <c r="N26" i="1" s="1"/>
  <c r="I26" i="1"/>
  <c r="U20" i="1"/>
  <c r="V20" i="1" s="1"/>
  <c r="M20" i="1"/>
  <c r="N20" i="1" s="1"/>
  <c r="I20" i="1"/>
  <c r="I16" i="1" l="1"/>
  <c r="U16" i="1"/>
  <c r="V16" i="1" s="1"/>
  <c r="M16" i="1"/>
  <c r="N16" i="1" s="1"/>
  <c r="M32" i="1" l="1"/>
  <c r="U46" i="1" l="1"/>
  <c r="V46" i="1" s="1"/>
  <c r="M46" i="1"/>
  <c r="N46" i="1" s="1"/>
  <c r="I42" i="1" l="1"/>
  <c r="U37" i="1" l="1"/>
  <c r="V37" i="1" s="1"/>
  <c r="M37" i="1"/>
  <c r="N37" i="1" s="1"/>
  <c r="V22" i="1"/>
  <c r="M22" i="1"/>
  <c r="N22" i="1" s="1"/>
  <c r="I22" i="1"/>
  <c r="V21" i="1" l="1"/>
  <c r="N21" i="1"/>
  <c r="I21" i="1"/>
  <c r="V28" i="1"/>
  <c r="N28" i="1"/>
  <c r="I28" i="1"/>
  <c r="U24" i="1" l="1"/>
  <c r="V24" i="1" s="1"/>
  <c r="M24" i="1"/>
  <c r="N24" i="1" s="1"/>
  <c r="U25" i="1"/>
  <c r="V25" i="1" s="1"/>
  <c r="M25" i="1"/>
  <c r="N25" i="1" s="1"/>
  <c r="U45" i="1"/>
  <c r="V45" i="1" s="1"/>
  <c r="M45" i="1"/>
  <c r="N45" i="1" s="1"/>
  <c r="U12" i="1" l="1"/>
  <c r="V12" i="1" s="1"/>
  <c r="M12" i="1"/>
  <c r="N12" i="1" s="1"/>
  <c r="U17" i="1"/>
  <c r="V17" i="1" s="1"/>
  <c r="M17" i="1"/>
  <c r="N17" i="1" s="1"/>
  <c r="U18" i="1" l="1"/>
  <c r="V18" i="1" s="1"/>
  <c r="U19" i="1"/>
  <c r="V19" i="1" s="1"/>
  <c r="U29" i="1"/>
  <c r="V29" i="1" s="1"/>
  <c r="U30" i="1"/>
  <c r="V30" i="1" s="1"/>
  <c r="U31" i="1"/>
  <c r="V31" i="1" s="1"/>
  <c r="U32" i="1"/>
  <c r="V32" i="1" s="1"/>
  <c r="U38" i="1"/>
  <c r="V38" i="1" s="1"/>
  <c r="U40" i="1"/>
  <c r="V40" i="1" s="1"/>
  <c r="U36" i="1"/>
  <c r="V36" i="1" s="1"/>
  <c r="U43" i="1"/>
  <c r="V43" i="1" s="1"/>
  <c r="U44" i="1"/>
  <c r="V44" i="1" s="1"/>
  <c r="U11" i="1"/>
  <c r="V11" i="1" s="1"/>
  <c r="M11" i="1"/>
  <c r="N11" i="1" s="1"/>
  <c r="M18" i="1"/>
  <c r="N18" i="1" s="1"/>
  <c r="M29" i="1"/>
  <c r="N29" i="1" s="1"/>
  <c r="M30" i="1"/>
  <c r="N30" i="1" s="1"/>
  <c r="M31" i="1"/>
  <c r="N31" i="1" s="1"/>
  <c r="N32" i="1"/>
  <c r="M38" i="1"/>
  <c r="N38" i="1" s="1"/>
  <c r="M40" i="1"/>
  <c r="N40" i="1" s="1"/>
  <c r="M36" i="1"/>
  <c r="N36" i="1" s="1"/>
  <c r="M43" i="1"/>
  <c r="N43" i="1" s="1"/>
  <c r="M44" i="1"/>
  <c r="N44" i="1" s="1"/>
  <c r="M19" i="1"/>
  <c r="N19" i="1" s="1"/>
  <c r="B84" i="2"/>
  <c r="B85" i="2"/>
  <c r="B86" i="2"/>
  <c r="B87" i="2"/>
  <c r="B88" i="2"/>
  <c r="B89" i="2"/>
  <c r="B90" i="2"/>
  <c r="B91" i="2"/>
  <c r="B92" i="2"/>
  <c r="B93" i="2"/>
  <c r="I44" i="1" s="1"/>
  <c r="B94" i="2"/>
  <c r="B95" i="2"/>
  <c r="B96" i="2"/>
  <c r="B97" i="2"/>
  <c r="B98" i="2"/>
  <c r="B99" i="2"/>
  <c r="B100" i="2"/>
  <c r="B101" i="2"/>
  <c r="B102" i="2"/>
  <c r="B103" i="2"/>
  <c r="I23" i="1" s="1"/>
  <c r="B83" i="2"/>
  <c r="I37" i="1" l="1"/>
  <c r="I11" i="1"/>
  <c r="I25" i="1"/>
  <c r="I17" i="1"/>
  <c r="I12" i="1"/>
  <c r="I29" i="1"/>
  <c r="I38" i="1"/>
  <c r="I45" i="1"/>
  <c r="I24" i="1"/>
  <c r="I36" i="1"/>
  <c r="I31" i="1"/>
  <c r="I30" i="1"/>
  <c r="I43" i="1"/>
  <c r="I40" i="1"/>
  <c r="I32" i="1"/>
  <c r="I19" i="1"/>
  <c r="I18" i="1"/>
</calcChain>
</file>

<file path=xl/sharedStrings.xml><?xml version="1.0" encoding="utf-8"?>
<sst xmlns="http://schemas.openxmlformats.org/spreadsheetml/2006/main" count="470" uniqueCount="273">
  <si>
    <t>MATRIZ DE ANALISIS DE RIESGO CONTRACTUAL</t>
  </si>
  <si>
    <t>OBJETO:</t>
  </si>
  <si>
    <t>N° línea PAA</t>
  </si>
  <si>
    <t>Riesgo</t>
  </si>
  <si>
    <t>Causa</t>
  </si>
  <si>
    <t>¿A quién se le asigna?</t>
  </si>
  <si>
    <t>Consecuencia</t>
  </si>
  <si>
    <t>Riesgo Inherente</t>
  </si>
  <si>
    <t>Tratamiento / Control a ser implementado</t>
  </si>
  <si>
    <t>Riesgo Residual (Después del tratamiento)</t>
  </si>
  <si>
    <t>Monitoreo y revisión</t>
  </si>
  <si>
    <t>Nro Riesgo</t>
  </si>
  <si>
    <t>Etapa</t>
  </si>
  <si>
    <t>Clase</t>
  </si>
  <si>
    <t>Fuente</t>
  </si>
  <si>
    <t>Tipo</t>
  </si>
  <si>
    <t>% Asignación Entidad</t>
  </si>
  <si>
    <t>% Asignación Contratista</t>
  </si>
  <si>
    <t>Consecuencia de la ocurrencia del evento</t>
  </si>
  <si>
    <t>Probabilidad Inherente</t>
  </si>
  <si>
    <t>Impacto Inherente</t>
  </si>
  <si>
    <t>Valoración Inherente</t>
  </si>
  <si>
    <t>Nivel de Riesgo Inherente</t>
  </si>
  <si>
    <t>Responsable de implementar el tratamiento</t>
  </si>
  <si>
    <t>Fecha estimada en que se inicia el tratamiento</t>
  </si>
  <si>
    <t>Fecha estimada en que se completa el tratamiento</t>
  </si>
  <si>
    <t>Probabilidad Residual</t>
  </si>
  <si>
    <t>Impacto Residual</t>
  </si>
  <si>
    <t>Valoración Residual</t>
  </si>
  <si>
    <t>Nivel de Riesgo Residual</t>
  </si>
  <si>
    <t>¿Afecta la ejecución del contrato?</t>
  </si>
  <si>
    <t>¿Cómo se realiza  el monitoreo?</t>
  </si>
  <si>
    <t>Periodicidad monitoreo</t>
  </si>
  <si>
    <t>Descripción de la Causa</t>
  </si>
  <si>
    <t>Planeación</t>
  </si>
  <si>
    <t>Selección</t>
  </si>
  <si>
    <t>Contratación</t>
  </si>
  <si>
    <t>Ejecución</t>
  </si>
  <si>
    <t>Clase de Riesgo</t>
  </si>
  <si>
    <t>General</t>
  </si>
  <si>
    <t>Específico</t>
  </si>
  <si>
    <t>Fuente de riesgo</t>
  </si>
  <si>
    <t>Interno</t>
  </si>
  <si>
    <t>Externo</t>
  </si>
  <si>
    <t>Tipo de riesgo</t>
  </si>
  <si>
    <t>Económico/Financiero</t>
  </si>
  <si>
    <t xml:space="preserve">Contingente </t>
  </si>
  <si>
    <t>Operacional (Incluye, tecnológico, de la naturaleza, regulatorio, políticos, sociales)</t>
  </si>
  <si>
    <t>Salud Ocupacional(Seguridad y Salud en el Trabajo)</t>
  </si>
  <si>
    <t>Categorización probabilidad</t>
  </si>
  <si>
    <t>Impacto</t>
  </si>
  <si>
    <t>Nivel de riesgo</t>
  </si>
  <si>
    <t>8, 9 y 10</t>
  </si>
  <si>
    <t>6 y 7</t>
  </si>
  <si>
    <t>2, 3 y 4</t>
  </si>
  <si>
    <t xml:space="preserve">1_Raro </t>
  </si>
  <si>
    <t>2_Improbable</t>
  </si>
  <si>
    <t>3_Posible</t>
  </si>
  <si>
    <t>4_Probable</t>
  </si>
  <si>
    <t>5_Casi Cierto</t>
  </si>
  <si>
    <t>1_Insignificante</t>
  </si>
  <si>
    <t>2_Menor</t>
  </si>
  <si>
    <t>3_Moderado</t>
  </si>
  <si>
    <t>4_Mayor</t>
  </si>
  <si>
    <t>5_Catastrófico</t>
  </si>
  <si>
    <t>SI</t>
  </si>
  <si>
    <t>NO</t>
  </si>
  <si>
    <t>Estratégico</t>
  </si>
  <si>
    <t>Seguridad de la Información</t>
  </si>
  <si>
    <t>Ambiental</t>
  </si>
  <si>
    <t>Valoración del Riesgo</t>
  </si>
  <si>
    <t>Nivel de Riesgo</t>
  </si>
  <si>
    <t>Extremo</t>
  </si>
  <si>
    <t>Alto</t>
  </si>
  <si>
    <t>Medio</t>
  </si>
  <si>
    <t>Bajo</t>
  </si>
  <si>
    <t>Rango Mínimo</t>
  </si>
  <si>
    <t>Rango Máximo</t>
  </si>
  <si>
    <t>Jefe del área de origen</t>
  </si>
  <si>
    <t>No se verifica en el área de origen el alcance de las actividades que se pretenden cubrir con la contratación</t>
  </si>
  <si>
    <t>Una sola vez al iniciar la etapa de contratación</t>
  </si>
  <si>
    <t>Diario desde la firma del contrato</t>
  </si>
  <si>
    <t>Mensual</t>
  </si>
  <si>
    <t>Supervisor</t>
  </si>
  <si>
    <t>Contratista</t>
  </si>
  <si>
    <t>Hasta la firma del contrato</t>
  </si>
  <si>
    <t>hasta la terminación del contrato y/o su liquidación</t>
  </si>
  <si>
    <t>Ordenador del gasto</t>
  </si>
  <si>
    <t xml:space="preserve">  </t>
  </si>
  <si>
    <t>Seguimiento por parte del ordenador del gasto en la ejecución</t>
  </si>
  <si>
    <t>Hasta la terminación del contrato y/o su liquidación</t>
  </si>
  <si>
    <t>Una sola vez al inicio de la etapa de planeación</t>
  </si>
  <si>
    <t>Una sola vez al inicio de la etapa de selección</t>
  </si>
  <si>
    <t xml:space="preserve">Que los precios ofertados se encuentren por debajo del estudio de mercado realizado por la entidad </t>
  </si>
  <si>
    <t>Comité Evaluador Técnico</t>
  </si>
  <si>
    <t xml:space="preserve">Factores del mercado y variación de los costos de insumos necesarios para los productos a entregar en la propuesta económica, el proveedor no estima adecuadamente los costos de los conceptos necesarios para el cumplimiento del objeto del contrato </t>
  </si>
  <si>
    <t>El supervisor del contrato dará cumplimiento a la guia para el ejercicio de las funciones de supervisión y obligaciones de la interventoría, en lo referente al tema de la subcontratación de las prestaciones del contrato</t>
  </si>
  <si>
    <t>Una sola vez en la etapa de evaluación de las propuestas recibidas</t>
  </si>
  <si>
    <t>Comité Técnico evaluador</t>
  </si>
  <si>
    <t>Hasta la publicación del proceso de contratación</t>
  </si>
  <si>
    <t>No tener establecidas de manera clara y precisa las especificaciones técnicas que debe cumplir el contratista</t>
  </si>
  <si>
    <t>Error humano</t>
  </si>
  <si>
    <t>Comité Evaluador Técnico o financiero</t>
  </si>
  <si>
    <r>
      <rPr>
        <b/>
        <sz val="8"/>
        <rFont val="Arial Narrow"/>
        <family val="2"/>
      </rPr>
      <t>Personal no competente:</t>
    </r>
    <r>
      <rPr>
        <sz val="8"/>
        <rFont val="Arial Narrow"/>
        <family val="2"/>
      </rPr>
      <t xml:space="preserve"> no contar con el personal calificado para adelantar la prestación del servicio contratado </t>
    </r>
  </si>
  <si>
    <t>Mora en la entrega de los Bienes o Servicios</t>
  </si>
  <si>
    <t xml:space="preserve">Daños a equipos del contratista que sean puesto al servicio de la entidad, para la ejecucion del contrato siempre y cuando no sea derivado del mal funcionamiento:  Indebida manipulación de los bienes o daño accidental </t>
  </si>
  <si>
    <t>Corrupción</t>
  </si>
  <si>
    <t xml:space="preserve">Seguimiento inadecuado y control de la ejecución contractual por parte del supervisor. </t>
  </si>
  <si>
    <t>Subcontratar la ejecucion parcial o total del objeto contractual por un tercero no autorizado por la Entidad</t>
  </si>
  <si>
    <t xml:space="preserve">Indebida manipulación de los bienes de la Entidad por parte del contratista </t>
  </si>
  <si>
    <t xml:space="preserve">Afectacion de terceros por indebida realizacion de las actividades o procesos dentro de la ejecución del objeto contractual </t>
  </si>
  <si>
    <t>Causar daños a a los bienes del contratista</t>
  </si>
  <si>
    <t>Afectar las condiciones pactadas en el contrato por cambio normativo</t>
  </si>
  <si>
    <t xml:space="preserve">Cambio de regulación normativa que afecte el contrato  </t>
  </si>
  <si>
    <t>Generar afectacion del medio ambiente</t>
  </si>
  <si>
    <t xml:space="preserve">Incumplir con la entrega de los bienes o servicios en las fechas establecidas en los documentos del contrato </t>
  </si>
  <si>
    <t>Indebida determinacion de  las especificaciones técnicas, criterios habilitantes, criterios de ponderación de las necesidades de contratación por parte del área responsable de definir las especificaciones.</t>
  </si>
  <si>
    <t>Dificultad en la cuantificacion del presupuesto por falta fuentes de informacion  tales como de cotizaciones, precios historicos entre otros.</t>
  </si>
  <si>
    <t>Iniciar de manera tardía el proceso de contratación por falta de estimación del presupuesto</t>
  </si>
  <si>
    <t>Incumplir con el objeto contractual por parte del contratista seleccionado.</t>
  </si>
  <si>
    <t>Suscribir el contrato con un proponente incurso en una causal de inhabilidad o incompatibilidad</t>
  </si>
  <si>
    <t>Prestar los servicios de manera inadecuada</t>
  </si>
  <si>
    <t xml:space="preserve">Permitir que la ejecucion del contrato no se realice dentro de los parametros del mismo. Incumplir con la calidad del contrato. </t>
  </si>
  <si>
    <t>Variación de la TRM que afecte los precios ofertados</t>
  </si>
  <si>
    <t>Causar daños a terceros, o a los bienes de la entidad</t>
  </si>
  <si>
    <t>Presentar demanda por responsabilidad civil por daño a los  bienes de la Entidad.</t>
  </si>
  <si>
    <t>Afectar el funcionamiento de los  equipos puestos a disposición de la entidad y retraso en ejecucion del contrato</t>
  </si>
  <si>
    <t>Incumplir la ejecución del contrato</t>
  </si>
  <si>
    <t>Diario desde el inicio de la etapa de planeación</t>
  </si>
  <si>
    <t>Incumplir los objetivos del área de origen y por tanto no se obtienen los fines estatales que se pretenden alcanzar con la contratación</t>
  </si>
  <si>
    <t>Diario apartir de la adjudicación del proceso de contratación</t>
  </si>
  <si>
    <t>hasta la terminación del contrato.</t>
  </si>
  <si>
    <t>Diario</t>
  </si>
  <si>
    <t>Innovación en desarrollos y/o soluciones tecnológicas que deben ser tenidos en cuentra para la ejecución del contrato así como la Obsolescencia tecnológica</t>
  </si>
  <si>
    <t>Que el contratista se encuentre incurso en una o varias causales de inhabilidad o incompatibilidad</t>
  </si>
  <si>
    <t>Necesidad de verificar qué otra firma de las consultadas cumpla con los requisitos exigidos.</t>
  </si>
  <si>
    <t xml:space="preserve">Verificar que el representante legal de la firma contratista haya presentado una carta por medio de la cual declara que ni él, ni los socios de la firma, ni la sociedad que representa se encuentran incursos en ninguna causal de inhabilidad, incompatibilidad, prohibiciones o conflicto de interés </t>
  </si>
  <si>
    <t>Que la firma seleccionada desista de continuar con el trámite de celebración del correspondiente contrato</t>
  </si>
  <si>
    <t>Área de origen</t>
  </si>
  <si>
    <r>
      <rPr>
        <b/>
        <sz val="8"/>
        <rFont val="Arial Narrow"/>
        <family val="2"/>
      </rPr>
      <t xml:space="preserve">Calidad deficiente: </t>
    </r>
    <r>
      <rPr>
        <sz val="8"/>
        <rFont val="Arial Narrow"/>
        <family val="2"/>
      </rPr>
      <t>No cumplir con los requerimientos previstos en el contrato y en las condiciones y especificaciones técnicas.
Posibles fallas en las herramientas tecnológicas suministrada por el contratista</t>
    </r>
  </si>
  <si>
    <t>Escacez, desabastecimiento o descontinuación y especulación de los bienes/servicios  asociado a la fluctuación del mercado</t>
  </si>
  <si>
    <t>A partir de la radicación a través del sistema ONBASE de las especificaciones  y condiciones técnicas</t>
  </si>
  <si>
    <t>Equipo profesional asignado en la parte Tecnica</t>
  </si>
  <si>
    <t>A partir de la radicación a través del sistema ONBASE de las especificaciones  y condiciones técnicas.</t>
  </si>
  <si>
    <t>Equipo profesional asignado en el proceso</t>
  </si>
  <si>
    <t xml:space="preserve">Hasta la creación del proceso de contratación </t>
  </si>
  <si>
    <t xml:space="preserve">Equipo profesional asignado </t>
  </si>
  <si>
    <t>A partir de la radicación a través de la plataforma ONBASE de las especificaciones  y condiciones técnicas</t>
  </si>
  <si>
    <t xml:space="preserve">Hasta la publicacion del proceso de contratación en la plataforma de LA PREVISORA S.A </t>
  </si>
  <si>
    <t xml:space="preserve">Profesionales asignados en el área de origen y equipo profesional asignado </t>
  </si>
  <si>
    <t>Equipo profesional asignado</t>
  </si>
  <si>
    <t>Abogado asignado en la PREVISORA</t>
  </si>
  <si>
    <t>Equipo profesional asignado en la PREVISORA</t>
  </si>
  <si>
    <t>Revisión por el equipo profesional asignado en la PREVISORA al momento de radicación de la solicitud de contratación</t>
  </si>
  <si>
    <t>Profesional del área de legalizaciones de la PREVISORA encargado del trámite</t>
  </si>
  <si>
    <t>PREVISORA</t>
  </si>
  <si>
    <t>A partir de la creación del proceso de contratación en el ONBASE</t>
  </si>
  <si>
    <t>Hasta la creación del contrato en el ONBASE</t>
  </si>
  <si>
    <t>A partir de la creación del proceso de contratación en ONBASE</t>
  </si>
  <si>
    <t>Hasta la creación del contrato en ONBASE</t>
  </si>
  <si>
    <t>A partir de la creación del contrato en ONBASE</t>
  </si>
  <si>
    <t>Profesional asignado  de la PREVISORA a cargo del trámite</t>
  </si>
  <si>
    <t>La Secretaría dará aplicación del numeral 3.1.6.10 del capitulo tercero del manual de contratacion, salvo que el proceso de selección haya contado con un único proponente caso en el cual se evaluará realizar nuevamente el proceso con la mayor brevedad posible y adelantará la acciones legales coducentes que permitan el reconocimiento de los perjuicios causados por el proponente seleccionado.</t>
  </si>
  <si>
    <t>El ordenador del gasto  manifiesta de manera expresa que el supervisor designado tiene la competencia funcional e idoneidad para ejercer la citada supervisión.</t>
  </si>
  <si>
    <t xml:space="preserve">A partir de la firma del contrato. </t>
  </si>
  <si>
    <t>Trasladar la ejecución de una proporción del objeto del contrato, sin que medie autorizacion del ordenador del gasto</t>
  </si>
  <si>
    <t xml:space="preserve">a) Se prevé en las obligaciones especiales del contratista: Contar con protocolos de bioseguridad, así como, suministrar, los elementos de protección personal y bioseguridad a los trabajadores o contratista, sin que ello implique costos adicionales para la PREVISORA. 
b) Seguimiento por parte del contratista y el supervisor del contrato designado por la PREVISORA, del cumplimiento de las medidas adoptadas para prevenir la exposición al COVID-19 (protocolos de bioseguridad, medidas de control, entrega y uso adecuado de los EPP y los elementos de bioseguridad)
c) Realización por parte de la PREVISORA de campañas didácticas a través de los diferentes medios de comunicación disponibles para incentivar y concientizar a todos los servidores públicos, contratistas, usuarios y visitantes de las instalaciones de la Entidad, sobre las medidas adoptadas para mitigar el riesgo de contagio. 
d) Realización de todos los protocolos establecidos por las autoridades en el evento de presentarse personas afectadas por contagio de diversos virus, entre estos, el COVID-19.
</t>
  </si>
  <si>
    <t>Contratista/Previsora</t>
  </si>
  <si>
    <t>Seguimiento por parte del contratista y por parte del supervisor del contrato designado por la PREVISORA, durante la plazo de ejecución.</t>
  </si>
  <si>
    <t xml:space="preserve">Hasta la publicacion del proceso de contratación en la pagina de LA PREVISORA </t>
  </si>
  <si>
    <t>la Gerencia de Contratacion al momento de revisar el documento de estudios previos y la minuta del contrato verifica que la cobertura del (los) amparo(s) de la garantía se extienda por el plazo total de ejecución del contrato y 4 meses más.</t>
  </si>
  <si>
    <t>Presentar reclamarciones por parte de los proponentes no seleccionados por falta de claridad, posibles omisiones o errores en la etapa de evaluación.</t>
  </si>
  <si>
    <t>Todo el equipo evaluador de las propuestas presentadas debe asumir la revisión con absoluta rigurosidad. 
Esta actividad no conduce ni a control ni a monitoreo, es una responsabilidad de quienes avaluan las propuestas.</t>
  </si>
  <si>
    <t>Realizar la solicitud de expedicion de registro presupuestal con errores por falta de experticia en los funcionarios asignados para estas actividades</t>
  </si>
  <si>
    <t>Incurrir en demoras en el proceso de contratación.</t>
  </si>
  <si>
    <t>El contratista no cumple los plazos establecidos para la entrega de garantías.
Presentar extemporáneamente  las garantías</t>
  </si>
  <si>
    <t>El adjudicatario sin justa causa no suscribe el contrato.
Incumplir con el perfeccionamiento del contrato por parte del proponente seleccionado</t>
  </si>
  <si>
    <t xml:space="preserve">Incumplimiento del contratista con las obligaciones laborales.
Presentar reclamaciones del personal del contratista por falta de pago de salarios y prestaciones </t>
  </si>
  <si>
    <t>Pérdidas de tipo económico, reputacional o legal, que se deriven como consecuencia de no recibir el bien o servicio en el tiempo o con la calidad requeridos.</t>
  </si>
  <si>
    <r>
      <t xml:space="preserve">Descripción del Evento  </t>
    </r>
    <r>
      <rPr>
        <strike/>
        <sz val="8"/>
        <rFont val="Arial Narrow"/>
        <family val="2"/>
      </rPr>
      <t xml:space="preserve">
(</t>
    </r>
    <r>
      <rPr>
        <sz val="8"/>
        <rFont val="Arial Narrow"/>
        <family val="2"/>
      </rPr>
      <t xml:space="preserve">El riesgo se compone de causa, evento y consecuencia)
</t>
    </r>
  </si>
  <si>
    <t>Incumplir el cronograma definido para realizar el proceso de contratación</t>
  </si>
  <si>
    <t xml:space="preserve">Imprevisión de las necesidades frente a la contratación por parte de las áreas de origen </t>
  </si>
  <si>
    <t>Demorar los trámites y generar el retraso en el inicio de ejecución. (este impacto se debe considerar siempre y cuando tenga una pérdida para la compañía, ya sea económica, reputacional o legal)
Pérdida de imagen de la compañía frente a los proponentes.</t>
  </si>
  <si>
    <r>
      <rPr>
        <sz val="8"/>
        <color rgb="FFFF0000"/>
        <rFont val="Arial Narrow"/>
        <family val="2"/>
      </rPr>
      <t xml:space="preserve"> </t>
    </r>
    <r>
      <rPr>
        <sz val="8"/>
        <rFont val="Arial Narrow"/>
        <family val="2"/>
      </rPr>
      <t>Hacer seguimiento con las dependencias que intervinieron en la estructuración del proceso de selección, con el fin de agilizar las gestiones internas para poder cumplir con la fecha requerida en cada una de las etapas, para que se cumpla con la ejecución contractual. Evidencia: Correos cruzados, documentoen el que se registre el seguimiento, actas, entre otros?)</t>
    </r>
  </si>
  <si>
    <t xml:space="preserve">Hasta la publicacion del proceso de contratación en la pagina de LA PREVISORA. </t>
  </si>
  <si>
    <t xml:space="preserve">Comunicación constante con las partes involucradas.
</t>
  </si>
  <si>
    <t xml:space="preserve">Revisión por el equipo profesional tecnico asignadoal momento de radicación de la solicitud de contratación.
</t>
  </si>
  <si>
    <r>
      <t>Establecer con claridad la necesidad, el objeto, alcance, especificaciones tecnicas, experiencia del contratista, plazo, etc. requeridos para ejecutar el objeto del contrato</t>
    </r>
    <r>
      <rPr>
        <sz val="8"/>
        <color rgb="FFFF0000"/>
        <rFont val="Arial Narrow"/>
        <family val="2"/>
      </rPr>
      <t xml:space="preserve">. 
</t>
    </r>
  </si>
  <si>
    <t xml:space="preserve">Elaborar documentos y estudios previos que no reflejen los objetivos, los cambios tecnológicos y el alcance de la contratación.
</t>
  </si>
  <si>
    <t>Incurrir en impedimentos para iniciar el proceso de contratación.</t>
  </si>
  <si>
    <r>
      <t xml:space="preserve">Se efectúa el debido estudio de presupuesto y se revisa la partida presupuestal para el cubrimiento del 100% de la necesidad planteada y se realizan los ajustes correspondientes.  </t>
    </r>
    <r>
      <rPr>
        <sz val="8"/>
        <color rgb="FFFF0000"/>
        <rFont val="Arial Narrow"/>
        <family val="2"/>
      </rPr>
      <t xml:space="preserve">
</t>
    </r>
  </si>
  <si>
    <r>
      <t>Iniciar de manera tardía el proceso de contratación</t>
    </r>
    <r>
      <rPr>
        <sz val="8"/>
        <color rgb="FFFF0000"/>
        <rFont val="Arial Narrow"/>
        <family val="2"/>
      </rPr>
      <t xml:space="preserve">, </t>
    </r>
  </si>
  <si>
    <t>No contar con los recursos económicos suficientes  para dar inicio al proceso de contratación.</t>
  </si>
  <si>
    <t xml:space="preserve">Proyectar el estudio de presupuesto sin la totalidad de informacion requerida.
</t>
  </si>
  <si>
    <t xml:space="preserve">se verifican ofertas presentadas en vigencias anteriores ajustando los precios unitarios al actual, teniedo encuenta el incremento IPC y del SMLV, al igual que se validan precios del mercado por medio de cotizaciones y consultas en internet.
</t>
  </si>
  <si>
    <t>Revisión por el equipo profesional asignado al momento de radicación de la solicitud de contratación.</t>
  </si>
  <si>
    <t xml:space="preserve">Validar si el objeto y alcance del contrato son coherentes con los objetivos que se pretenden alcanzar con la contratación
</t>
  </si>
  <si>
    <t xml:space="preserve">Determinar de manera imprecisa la necesidad por parte del area de origen.
</t>
  </si>
  <si>
    <r>
      <t xml:space="preserve">Con el fin de controlar el riesgo de falta de cobertura de la garantía única durante una eventual liquidación del contrato, se solicita desde los estudios previos y en la minuta del contrato la cobertura de los amparos de la garantía durante el plazo total de ejecución del contrato y 4 meses más.
</t>
    </r>
    <r>
      <rPr>
        <sz val="8"/>
        <color rgb="FFFF0000"/>
        <rFont val="Arial Narrow"/>
        <family val="2"/>
      </rPr>
      <t xml:space="preserve">
</t>
    </r>
  </si>
  <si>
    <t xml:space="preserve">Revisión por los profesionales del área de origen y del equipo profesional asignado al momento de radicación de la solicitud de contratación.
</t>
  </si>
  <si>
    <r>
      <t xml:space="preserve">Verificar las necesidades de la entidad para solicitar la experiencia y los requisitos técnicos adicionales a que haya lugar, de los proponentes que pueden participar en el proceso. 
</t>
    </r>
    <r>
      <rPr>
        <sz val="8"/>
        <color rgb="FFFF0000"/>
        <rFont val="Arial Narrow"/>
        <family val="2"/>
      </rPr>
      <t xml:space="preserve">
</t>
    </r>
  </si>
  <si>
    <t xml:space="preserve">No se verifica en el área de origen el alcance de las actividades que se pretenden cubrir con la contratación, y los requerimientos especificos que debe cumplir el futuro contratista.
</t>
  </si>
  <si>
    <t xml:space="preserve">Determinar de manera Inadecuada los requisitos habilitantes.
</t>
  </si>
  <si>
    <t xml:space="preserve">Verificar multas en el RNMC, antecedentes  disciplinarios, fiscales y de policia en las correspondientes paginas web.
</t>
  </si>
  <si>
    <t xml:space="preserve">Abogado asignado al momento de hacer la verificación jurídica de las propuestas presentadas.
</t>
  </si>
  <si>
    <t xml:space="preserve">Se establecen en el pliego de condiciones requerimientos habilitantes que permiten corroborar que los proponentes cuenten con la capacidad y experiencia necesarias para ejecutar el objeto contractual.
</t>
  </si>
  <si>
    <t xml:space="preserve">Revisión por parte del Comité Evaluador Técnico o financiero al momento realizar la verificación del cumplimiento de los requisitos establecidos en el Pliego de Condiciones frente a la oferta u ofertas presentadas
</t>
  </si>
  <si>
    <t>Incurrir en situaciones que retrasen la formalización del contrato para la adquisición de un bien o sevicio.</t>
  </si>
  <si>
    <t>eclarar desierto el proceso de contratacón porque los proponentes que participan en el proceso no cumple con los requisitos tecnicos solicitados.
No se reciben ofertas.
El bien o servicio ofrecido no cuenta con las especificaciones técnicas requeridas.</t>
  </si>
  <si>
    <t xml:space="preserve"> Incurrir en situaciones de fraude que afecten el proceso de contratación. </t>
  </si>
  <si>
    <t xml:space="preserve">Se solicita a los proponentes presentar junto con su oferta el formato "COMPROMISO ANTICORRUPCIÓN"  en el cual se compromenten a no efectuar acuerdos, o realizar actos o conductas que tengan por objeto o efecto la colusión enel proceso de selección.
</t>
  </si>
  <si>
    <t xml:space="preserve">Revisión por el equipo profesional asignado en la PREVISORA al momento de verificar los requisitos habilitantes dentro del proceso de selección.
</t>
  </si>
  <si>
    <r>
      <t xml:space="preserve">Presentar precios aritificalmente bajos.
</t>
    </r>
    <r>
      <rPr>
        <sz val="8"/>
        <color rgb="FFFF0000"/>
        <rFont val="Arial Narrow"/>
        <family val="2"/>
      </rPr>
      <t>.</t>
    </r>
  </si>
  <si>
    <t xml:space="preserve">Suspender el proceso de selección con el fin de determinar las acciones que debe tomar la administración.
</t>
  </si>
  <si>
    <t xml:space="preserve">Revisión por parte del Comité Evaluador Técnico al momento realizar la correspondiente evaluación de la oferta económica. 
</t>
  </si>
  <si>
    <t xml:space="preserve">Presentar  Inhabilidades e incompatibilidades
</t>
  </si>
  <si>
    <t xml:space="preserve"> Incurrir en demora para la adqusición del bien o servicio requerido.</t>
  </si>
  <si>
    <t xml:space="preserve">Necesidad de verificar qué otra firma de las consultadas cumpla con los requisitos exigidos.
</t>
  </si>
  <si>
    <t xml:space="preserve">Verificar que la firma seleccionada mantenga las condiciones ofrecidas  a efectos de continuar con el trámite contractual. 
</t>
  </si>
  <si>
    <t xml:space="preserve">Revisión por el equipo profesional asignado en la PREVISORA al momento de radicación de la solicitud de contratación. 
</t>
  </si>
  <si>
    <t xml:space="preserve">Hacer monitoreo permanente en la etapa de evaluación para evitar errores en la evaluación y adjudicación. cuidar el tiempo destinado en proyectar respuesta a los proponentes.
</t>
  </si>
  <si>
    <t xml:space="preserve">Demorar y generar reprocesos administrativos al interior de la Entidad para el inicio del contrato.
</t>
  </si>
  <si>
    <t xml:space="preserve"> verificar la solicitud y expedicion oportuna del registro presupuestal, de acuerdo con los procedimientos establecidos por la gerencia de planeacion financiera.
</t>
  </si>
  <si>
    <t xml:space="preserve">Seguimiento al Proveedor para que de cumplimiento a los tiempos señalados en el proceso de contratación para la entrega de las garantías.
</t>
  </si>
  <si>
    <t xml:space="preserve">El supervisor debe establecer acciones de control Preventivas que permitan reducir la probabilidad de ocurrencia del riesgo.
</t>
  </si>
  <si>
    <t xml:space="preserve">Incurrir en situaicones que ocasionen un Incremento de los precios para el bien o servicio ofertados </t>
  </si>
  <si>
    <t>Desequilibrio economico del contrato</t>
  </si>
  <si>
    <t>Validar que en el contrato se incluyan Obligaciones especiales del contratista, en donde se establece que debe mantener los precios fijos durante la ejecución y liquidación del contrato. Y que esta situación es clara para el proveedor.</t>
  </si>
  <si>
    <t xml:space="preserve">Realizar una  socialización acerca del cuidado en la ejecución de las actividades a desarrollar para la correcta ejecución del objeto contractual a efectos de evitar daños a terceros, así como la debida manipulacion de los bienes de la entidad. Así como, sensibilizar a los funcionarios y colaboradores de la entidad del buen uso y manejo de los equipos suministrados por el contratista.
</t>
  </si>
  <si>
    <t xml:space="preserve">El contratista no cumple con la normatividad y especificaciones exigidas en el contrato en cuanto a los riesgos ambientales </t>
  </si>
  <si>
    <t xml:space="preserve">Contagio por diversos virus, entre estos el COVID-19, dada la situación de emergencia sanitaria actual, que afecte la salud del contratista y/o la salud del personal a su cargo, así como la salud de los servidores públicos y/o contratistas de LA PREVISORA S.A </t>
  </si>
  <si>
    <t xml:space="preserve">Aislamiento voluntario o cuarentena del contratista y/o del personal a cargo del contratista por contagio por diversos virus, entre ellos el COVID-19, que afecta la prestación de los servicios contratados.
</t>
  </si>
  <si>
    <r>
      <t>Incumplir las clausulas relacionadas con los temas ambientales dentro del contrato</t>
    </r>
    <r>
      <rPr>
        <sz val="8"/>
        <color rgb="FFFF0000"/>
        <rFont val="Arial Narrow"/>
        <family val="2"/>
      </rPr>
      <t xml:space="preserve">
</t>
    </r>
  </si>
  <si>
    <r>
      <t xml:space="preserve">El contratista debe dar cumplimiento a las disposiciones ambientales que regulan el manejo y disposición de los insumos o repuestos utilizados en la ejecución del contrato.
</t>
    </r>
    <r>
      <rPr>
        <sz val="8"/>
        <color rgb="FFFF0000"/>
        <rFont val="Arial Narrow"/>
        <family val="2"/>
      </rPr>
      <t xml:space="preserve">
</t>
    </r>
  </si>
  <si>
    <t xml:space="preserve">Elaborar Imprecisos Documentos y Estudios Previos.
</t>
  </si>
  <si>
    <t xml:space="preserve">Revisar que los criterios habilitantes y de ponderación se definan correctamente en el formato que se defina.
</t>
  </si>
  <si>
    <t xml:space="preserve">Seguimiento por el supervisor asignado al Contrato, durante la ejecución.
</t>
  </si>
  <si>
    <r>
      <t>El supervisor debe verificar</t>
    </r>
    <r>
      <rPr>
        <strike/>
        <sz val="8"/>
        <rFont val="Arial Narrow"/>
        <family val="2"/>
      </rPr>
      <t>á</t>
    </r>
    <r>
      <rPr>
        <sz val="8"/>
        <rFont val="Arial Narrow"/>
        <family val="2"/>
      </rPr>
      <t xml:space="preserve"> el estado de obsolesencia, capacidad, facilidad para la consecución de repuestos y demás aspectos que puedan impidir el mantenimiento y notificar</t>
    </r>
    <r>
      <rPr>
        <strike/>
        <sz val="8"/>
        <rFont val="Arial Narrow"/>
        <family val="2"/>
      </rPr>
      <t>á</t>
    </r>
    <r>
      <rPr>
        <sz val="8"/>
        <rFont val="Arial Narrow"/>
        <family val="2"/>
      </rPr>
      <t xml:space="preserve"> el hecho para esteblecer el plan de reemplazo del bien. 
</t>
    </r>
  </si>
  <si>
    <t xml:space="preserve">A partir de la firma del contrato. 
</t>
  </si>
  <si>
    <r>
      <t>Sobrecostos en las reparaciones realizadas. Podría generar interrupción en la operación del proceso, atención deficiente frente al cliente, incumplimiento de normas</t>
    </r>
    <r>
      <rPr>
        <sz val="8"/>
        <color rgb="FFFF0000"/>
        <rFont val="Arial Narrow"/>
        <family val="2"/>
      </rPr>
      <t xml:space="preserve">
</t>
    </r>
  </si>
  <si>
    <t>Desconocimiento de la vida útil, funcionalidad y compatibilidad de los bienes. 
Obsolescencia de los bienes objeto de mantenimiento.
No encontrar los repuestos requeridos para la operación funcinal de los bienes.</t>
  </si>
  <si>
    <t xml:space="preserve"> Obsolecencia de los bienes objeto de mantenimiento. </t>
  </si>
  <si>
    <t xml:space="preserve">
Cuando se de incio a la definición de la contratación, ya se debería contar con la disponibilidad presupuestal.</t>
  </si>
  <si>
    <t xml:space="preserve">Revisión por el equipo profesional asignado  al momento de radicación de la solicitud de contratación.
</t>
  </si>
  <si>
    <t xml:space="preserve">El contrato no tiene cobertura del o los amparos de la Garantía única durante el término de liquidación del contrato 
</t>
  </si>
  <si>
    <t xml:space="preserve">El contrato puede terminarse de manera anticipada, o al contratista, luego de surtirse el respectivo proceso administrativo sancionatorio, se le impone una multa o una sanción por incumplimiento, o al vencimiento del plazo contractual existen saldos por liberar. 
</t>
  </si>
  <si>
    <t xml:space="preserve">Generar el contrato sin que las garantias tengan la cobertura que permita su liquidación en los eventos de terminación anormal o por imposición de sanciones o por existir saldos a liberar.
</t>
  </si>
  <si>
    <r>
      <rPr>
        <b/>
        <sz val="8"/>
        <rFont val="Arial Narrow"/>
        <family val="2"/>
      </rPr>
      <t xml:space="preserve">Inhabilidades e incompatibilidades: </t>
    </r>
    <r>
      <rPr>
        <strike/>
        <sz val="8"/>
        <rFont val="Arial Narrow"/>
        <family val="2"/>
      </rPr>
      <t xml:space="preserve"> E</t>
    </r>
    <r>
      <rPr>
        <sz val="8"/>
        <rFont val="Arial Narrow"/>
        <family val="2"/>
      </rPr>
      <t>l proponente se encuentre incurso en una o varias causales de inhabilidad o incompatibilidad</t>
    </r>
  </si>
  <si>
    <t xml:space="preserve">Incurrir en las sanciones establecidas en la ley y normatividad. </t>
  </si>
  <si>
    <t xml:space="preserve">Declarar desierto el proceso porque ningun proponente cumple con los requisitos establecidos en el pliego de condiciones o no se presentan ofertas </t>
  </si>
  <si>
    <r>
      <t>El oferente realice acuerdos colusorios con otros oferentes para entorpecer el proceso de contratación,  por ejemplo: aumentar el precio de la contratación, sacar un oferente, desmejorar la calidad del bien o servicio para generar una mayor utiidad</t>
    </r>
    <r>
      <rPr>
        <sz val="8"/>
        <color rgb="FFFF0000"/>
        <rFont val="Arial Narrow"/>
        <family val="2"/>
      </rPr>
      <t xml:space="preserve">
</t>
    </r>
  </si>
  <si>
    <r>
      <t>La entidad dará aplicación al procedimiento establecido en el artículo 2.2.1.1.2.2.4 del Decreto 1082 de 2015</t>
    </r>
    <r>
      <rPr>
        <sz val="8"/>
        <color rgb="FFFF0000"/>
        <rFont val="Arial Narrow"/>
        <family val="2"/>
      </rPr>
      <t xml:space="preserve">
</t>
    </r>
  </si>
  <si>
    <t>Demora en la adquisicion del bien o servicio para lograr aclarar las dudas que se hayan presentado como resultado de la evaluacion</t>
  </si>
  <si>
    <t xml:space="preserve">Expedir Adendas con el fin de realizar las modificaciones o las aclaraciones a las que haya lugar.
</t>
  </si>
  <si>
    <t xml:space="preserve">Seguimiento por el área de legalizaciones de la  PREVISORA durante la etapa contractual.
</t>
  </si>
  <si>
    <t xml:space="preserve">Retrasar el inicio de ejecución
</t>
  </si>
  <si>
    <t xml:space="preserve">Seguimiento por el área  de la PREVISORA durante la etapa contractual.
</t>
  </si>
  <si>
    <t xml:space="preserve">Seguimiento por el equipo profesional asignado en la PREVISORA durante la.
 etapa contractual.
</t>
  </si>
  <si>
    <r>
      <t xml:space="preserve">Retrasar el inicio de ejecución.
</t>
    </r>
    <r>
      <rPr>
        <sz val="8"/>
        <color rgb="FFFF0000"/>
        <rFont val="Arial Narrow"/>
        <family val="2"/>
      </rPr>
      <t xml:space="preserve">
</t>
    </r>
  </si>
  <si>
    <t>Incumplir con el objeto contractual. Recibir un bien o servicio que no cuenta con la calidad requerida o por fuera de los tiempos pactados.</t>
  </si>
  <si>
    <r>
      <t xml:space="preserve">Entregar los productos /prestar los servicios sin el cumplimiento de los parámetros establecidos en el contrato y en las condiciones y especificaciones técnicas.
</t>
    </r>
    <r>
      <rPr>
        <sz val="8"/>
        <color rgb="FFFF0000"/>
        <rFont val="Arial Narrow"/>
        <family val="2"/>
      </rPr>
      <t xml:space="preserve">
</t>
    </r>
  </si>
  <si>
    <r>
      <t xml:space="preserve">El supervisor del contrato realiza los requerimientos a que haya lugar al contratista y  verifica el cumplimiento de cronogramas, rutinas y protocolos de mantenimiento previstos en los anexos tecnicos. De ser necesario la entidad dara aplicación al artículo 86 de la ley 1474 de 2011 en lo referente al procedimiento para la aplicación de multas y sanciones.
</t>
    </r>
    <r>
      <rPr>
        <sz val="8"/>
        <color rgb="FFFF0000"/>
        <rFont val="Arial Narrow"/>
        <family val="2"/>
      </rPr>
      <t xml:space="preserve">
</t>
    </r>
  </si>
  <si>
    <t xml:space="preserve">El supervisor debe establecer acciones de control Preventivas (planes de contingencia) que permitan REDUCIR la probabilidad de ocurrencia del riesgo.
</t>
  </si>
  <si>
    <t xml:space="preserve">Incumplir las funciones de control por parte del supervisor
</t>
  </si>
  <si>
    <t xml:space="preserve">Falta de vigilancia por parte del supervisor al permitir la ejecucion de las obligaciones contractuales por parte de un tercero sin que medie autorización del ordenador del gasto de la subcontratación.
</t>
  </si>
  <si>
    <t xml:space="preserve">Seguimiento por el supervisor asignado al Contrato, durante la ejecución.
</t>
  </si>
  <si>
    <t xml:space="preserve">Presentar demanda por responsabilidad civil por parte de terceros afectados.
</t>
  </si>
  <si>
    <t xml:space="preserve">El supervisor debe establecer acciones  de control Preventivas que permitan REDUCIR la probabilidad de ocurrencia del riesgo. 
</t>
  </si>
  <si>
    <t xml:space="preserve">El supervisor verifica la ejecución de las Obligaciones especiales del contratista en donde se establece que debe cumplir con el pago oportuno de los salarios y prestaciones sociales del personal puesto a disposición para la ejecución del contrato.
</t>
  </si>
  <si>
    <t xml:space="preserve">Efectuar una suspensión temporal </t>
  </si>
  <si>
    <t xml:space="preserve">Una vez sea expedida una disposición legal que afecte el valor del contrato, el supervisor debe evaluar si es necesario tramitar una modificacion contractual 
</t>
  </si>
  <si>
    <t xml:space="preserve">El supervisor debe establecer acciones de control preventivas que permitan reducir la probabilidad de ocurrencia del riesgo.
</t>
  </si>
  <si>
    <r>
      <t xml:space="preserve">a) Falta de aplicación de los protocolos de bioseguridad adoptados tanto por el contratista como por la LA PREVISORA S.A. 
b) Inexistencia de medidas de control que permitan mitigar el riesgo de contagio al que puede estar expuesto el contratista y/o el personal a su cargo o los servidores públicos y/o contratistas de LA PREVISORA S.A . Entre estas medidas se encuentra: teletrabajo; jornadas flexibles o turnos de entrada y salida; distanciamiento físico; control de síntomas al ingreso de las instalaciones en donde se prestarán los servicios (termómetro digital, encuesta de síntomas), protocolo de limpieza (uso de gel antebacterial, estación de desinfección de zapatos, lavado de manos), entre otros.
c) Falta de entrega o uso inadecuado de Elementos de Protección Personal (EPP) o elementos de bioseguridad (tapabocas, gel antibacterial, caretas de protección, guantes, bata antifluido, etc.)
d) Falta de seguimiento del cumplimiento de las medidas adoptadas para prevenir la exposición al COVID-19, por parte del contratista y/o del supervisor del contrato designado por LA PREVISORA S.A </t>
    </r>
    <r>
      <rPr>
        <sz val="8"/>
        <color rgb="FFFF0000"/>
        <rFont val="Arial Narrow"/>
        <family val="2"/>
      </rPr>
      <t xml:space="preserve">
</t>
    </r>
    <r>
      <rPr>
        <sz val="8"/>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</si>
</sst>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 &quot;Insignificante&quot;"/>
    <numFmt numFmtId="165" formatCode="0\ &quot;Menor&quot;"/>
    <numFmt numFmtId="166" formatCode="0\ &quot;Moderado&quot;"/>
    <numFmt numFmtId="167" formatCode="0\ &quot;Moyor&quot;"/>
    <numFmt numFmtId="168" formatCode="0\ &quot;Catastrófico&quot;"/>
    <numFmt numFmtId="169" formatCode="0\ &quot;Raro&quot;"/>
    <numFmt numFmtId="170" formatCode="0\ &quot;Improbable&quot;"/>
    <numFmt numFmtId="171" formatCode="0\ &quot;Posible&quot;"/>
    <numFmt numFmtId="172" formatCode="0\ &quot;Probable&quot;"/>
    <numFmt numFmtId="173" formatCode="0\ &quot;Casi cierto&quot;"/>
  </numFmts>
  <fonts count="18"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theme="1"/>
      <name val="Arial Narrow"/>
      <family val="2"/>
    </font>
    <font>
      <sz val="11"/>
      <color theme="1"/>
      <name val="Arial"/>
      <family val="2"/>
    </font>
    <font>
      <sz val="10"/>
      <color rgb="FF000000"/>
      <name val="Arial"/>
      <family val="2"/>
    </font>
    <font>
      <sz val="11"/>
      <name val="Arial Narrow"/>
      <family val="2"/>
    </font>
    <font>
      <sz val="8"/>
      <name val="Arial Narrow"/>
      <family val="2"/>
    </font>
    <font>
      <b/>
      <sz val="11"/>
      <name val="Arial Narrow"/>
      <family val="2"/>
    </font>
    <font>
      <b/>
      <sz val="8"/>
      <name val="Arial Narrow"/>
      <family val="2"/>
    </font>
    <font>
      <b/>
      <sz val="14"/>
      <name val="Arial Narrow"/>
      <family val="2"/>
    </font>
    <font>
      <b/>
      <sz val="12"/>
      <name val="Arial Narrow"/>
      <family val="2"/>
    </font>
    <font>
      <sz val="12"/>
      <name val="Arial Narrow"/>
      <family val="2"/>
    </font>
    <font>
      <sz val="8"/>
      <name val="Arial"/>
      <family val="2"/>
    </font>
    <font>
      <sz val="8"/>
      <color rgb="FFFF0000"/>
      <name val="Arial Narrow"/>
      <family val="2"/>
    </font>
    <font>
      <strike/>
      <sz val="8"/>
      <name val="Arial Narrow"/>
      <family val="2"/>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FF0000"/>
        <bgColor indexed="64"/>
      </patternFill>
    </fill>
    <fill>
      <patternFill patternType="solid">
        <fgColor rgb="FFFF9900"/>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2"/>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3" fillId="0" borderId="0" applyFont="0" applyFill="0" applyBorder="0" applyAlignment="0" applyProtection="0"/>
  </cellStyleXfs>
  <cellXfs count="121">
    <xf numFmtId="0" fontId="0" fillId="0" borderId="0" xfId="0"/>
    <xf numFmtId="0" fontId="1" fillId="0" borderId="0" xfId="0" applyFont="1"/>
    <xf numFmtId="0" fontId="5" fillId="0" borderId="5" xfId="0" applyFont="1" applyBorder="1" applyAlignment="1">
      <alignment horizontal="left" vertical="center"/>
    </xf>
    <xf numFmtId="0" fontId="6" fillId="0" borderId="5" xfId="0" applyFont="1" applyBorder="1" applyAlignment="1">
      <alignment horizontal="justify" vertical="center"/>
    </xf>
    <xf numFmtId="0" fontId="6" fillId="0" borderId="5" xfId="0" applyFont="1" applyBorder="1" applyAlignment="1">
      <alignment horizontal="left" vertical="center"/>
    </xf>
    <xf numFmtId="0" fontId="6" fillId="0" borderId="5" xfId="0" applyFont="1" applyFill="1" applyBorder="1" applyAlignment="1">
      <alignment horizontal="justify" vertical="center"/>
    </xf>
    <xf numFmtId="9" fontId="0" fillId="0" borderId="0" xfId="0" applyNumberFormat="1"/>
    <xf numFmtId="10" fontId="0" fillId="0" borderId="0" xfId="0" applyNumberFormat="1"/>
    <xf numFmtId="164" fontId="6" fillId="0" borderId="5" xfId="0" applyNumberFormat="1" applyFont="1" applyBorder="1" applyAlignment="1">
      <alignment horizontal="justify" vertical="center"/>
    </xf>
    <xf numFmtId="165" fontId="6" fillId="0" borderId="5" xfId="0" applyNumberFormat="1" applyFont="1" applyBorder="1" applyAlignment="1">
      <alignment horizontal="justify" vertical="center"/>
    </xf>
    <xf numFmtId="166" fontId="6" fillId="0" borderId="5" xfId="0" applyNumberFormat="1" applyFont="1" applyBorder="1" applyAlignment="1">
      <alignment horizontal="justify" vertical="center"/>
    </xf>
    <xf numFmtId="167" fontId="6" fillId="0" borderId="5" xfId="0" applyNumberFormat="1" applyFont="1" applyBorder="1" applyAlignment="1">
      <alignment horizontal="justify" vertical="center"/>
    </xf>
    <xf numFmtId="168" fontId="6" fillId="0" borderId="5" xfId="0" applyNumberFormat="1" applyFont="1" applyBorder="1" applyAlignment="1">
      <alignment horizontal="justify" vertical="center"/>
    </xf>
    <xf numFmtId="169" fontId="6" fillId="0" borderId="5" xfId="0" applyNumberFormat="1" applyFont="1" applyBorder="1" applyAlignment="1">
      <alignment horizontal="justify" vertical="center"/>
    </xf>
    <xf numFmtId="170" fontId="6" fillId="0" borderId="5" xfId="0" applyNumberFormat="1" applyFont="1" applyBorder="1" applyAlignment="1">
      <alignment horizontal="justify" vertical="center"/>
    </xf>
    <xf numFmtId="171" fontId="6" fillId="0" borderId="5" xfId="0" applyNumberFormat="1" applyFont="1" applyBorder="1" applyAlignment="1">
      <alignment horizontal="justify" vertical="center"/>
    </xf>
    <xf numFmtId="172" fontId="6" fillId="0" borderId="5" xfId="0" applyNumberFormat="1" applyFont="1" applyBorder="1" applyAlignment="1">
      <alignment horizontal="justify" vertical="center"/>
    </xf>
    <xf numFmtId="173" fontId="6" fillId="0" borderId="5" xfId="0" applyNumberFormat="1" applyFont="1" applyBorder="1" applyAlignment="1">
      <alignment horizontal="justify"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6" borderId="12" xfId="0" applyFont="1" applyFill="1" applyBorder="1" applyAlignment="1">
      <alignment horizontal="center" vertical="center"/>
    </xf>
    <xf numFmtId="0" fontId="7" fillId="7" borderId="12" xfId="0" applyFont="1" applyFill="1" applyBorder="1" applyAlignment="1">
      <alignment horizontal="center" vertical="center"/>
    </xf>
    <xf numFmtId="0" fontId="7" fillId="8" borderId="12" xfId="0" applyFont="1" applyFill="1" applyBorder="1" applyAlignment="1">
      <alignment horizontal="center" vertical="center"/>
    </xf>
    <xf numFmtId="0" fontId="7" fillId="9" borderId="12" xfId="0" applyFont="1" applyFill="1" applyBorder="1" applyAlignment="1">
      <alignment horizontal="center" vertical="center"/>
    </xf>
    <xf numFmtId="0" fontId="0" fillId="0" borderId="9" xfId="0" applyBorder="1"/>
    <xf numFmtId="0" fontId="7" fillId="0" borderId="13" xfId="0" applyFont="1" applyBorder="1" applyAlignment="1">
      <alignment vertical="center" wrapText="1"/>
    </xf>
    <xf numFmtId="1" fontId="0" fillId="0" borderId="9" xfId="0" applyNumberFormat="1" applyBorder="1"/>
    <xf numFmtId="0" fontId="9" fillId="8" borderId="5"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0" fontId="9" fillId="0" borderId="5" xfId="0" applyFont="1" applyFill="1" applyBorder="1" applyAlignment="1" applyProtection="1">
      <alignment horizontal="left" vertical="center" wrapText="1"/>
      <protection locked="0"/>
    </xf>
    <xf numFmtId="9" fontId="9" fillId="0" borderId="5" xfId="1" applyFont="1" applyFill="1" applyBorder="1" applyAlignment="1" applyProtection="1">
      <alignment horizontal="center" vertical="center" wrapText="1"/>
      <protection locked="0"/>
    </xf>
    <xf numFmtId="9" fontId="9" fillId="0" borderId="5" xfId="1" applyFont="1" applyFill="1" applyBorder="1" applyAlignment="1" applyProtection="1">
      <alignment horizontal="center" vertical="center" wrapText="1"/>
      <protection hidden="1"/>
    </xf>
    <xf numFmtId="0" fontId="9" fillId="0" borderId="5" xfId="0" applyFont="1" applyFill="1" applyBorder="1" applyAlignment="1" applyProtection="1">
      <alignment horizontal="center" vertical="center" wrapText="1"/>
      <protection hidden="1"/>
    </xf>
    <xf numFmtId="0" fontId="9" fillId="0" borderId="5" xfId="0" quotePrefix="1" applyFont="1" applyFill="1" applyBorder="1" applyAlignment="1" applyProtection="1">
      <alignment horizontal="center" vertical="center" wrapText="1"/>
      <protection hidden="1"/>
    </xf>
    <xf numFmtId="14" fontId="9" fillId="0" borderId="5" xfId="0" applyNumberFormat="1" applyFont="1" applyFill="1" applyBorder="1" applyAlignment="1" applyProtection="1">
      <alignment horizontal="center" vertical="center" wrapText="1"/>
      <protection locked="0"/>
    </xf>
    <xf numFmtId="0" fontId="8" fillId="0" borderId="0" xfId="0" applyFont="1" applyProtection="1">
      <protection locked="0"/>
    </xf>
    <xf numFmtId="0" fontId="9" fillId="10" borderId="5" xfId="0" applyFont="1" applyFill="1" applyBorder="1" applyAlignment="1" applyProtection="1">
      <alignment horizontal="center" vertical="center" wrapText="1"/>
      <protection locked="0"/>
    </xf>
    <xf numFmtId="0" fontId="9" fillId="11" borderId="5" xfId="0" applyFont="1" applyFill="1" applyBorder="1" applyAlignment="1" applyProtection="1">
      <alignment horizontal="center" vertical="center" wrapText="1"/>
      <protection locked="0"/>
    </xf>
    <xf numFmtId="0" fontId="9" fillId="12" borderId="5"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Fill="1" applyProtection="1">
      <protection locked="0"/>
    </xf>
    <xf numFmtId="0" fontId="10" fillId="0" borderId="0"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Protection="1">
      <protection locked="0"/>
    </xf>
    <xf numFmtId="0" fontId="8" fillId="0" borderId="5" xfId="0" applyFont="1" applyBorder="1" applyAlignment="1" applyProtection="1">
      <alignment horizontal="center" vertical="center"/>
      <protection locked="0"/>
    </xf>
    <xf numFmtId="0" fontId="10" fillId="0" borderId="0" xfId="0" applyFont="1" applyBorder="1" applyAlignment="1" applyProtection="1">
      <alignment horizontal="center"/>
      <protection locked="0"/>
    </xf>
    <xf numFmtId="0" fontId="10" fillId="0" borderId="0" xfId="0" applyFont="1" applyAlignment="1" applyProtection="1">
      <alignment horizontal="center"/>
      <protection locked="0"/>
    </xf>
    <xf numFmtId="0" fontId="9" fillId="4" borderId="6"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textRotation="90" wrapText="1"/>
      <protection locked="0"/>
    </xf>
    <xf numFmtId="0" fontId="11" fillId="0" borderId="0" xfId="0" applyFont="1" applyProtection="1">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pplyProtection="1">
      <alignment horizontal="left" vertical="center" wrapText="1"/>
      <protection locked="0"/>
    </xf>
    <xf numFmtId="9" fontId="9" fillId="0" borderId="5" xfId="1" applyFont="1" applyBorder="1" applyAlignment="1" applyProtection="1">
      <alignment horizontal="center" vertical="center" wrapText="1"/>
      <protection locked="0"/>
    </xf>
    <xf numFmtId="9" fontId="9" fillId="0" borderId="5" xfId="1" applyFont="1" applyBorder="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14" fontId="9" fillId="0" borderId="5" xfId="0" applyNumberFormat="1" applyFont="1" applyBorder="1" applyAlignment="1" applyProtection="1">
      <alignment horizontal="center" vertical="center" wrapText="1"/>
      <protection locked="0"/>
    </xf>
    <xf numFmtId="0" fontId="9" fillId="8" borderId="5" xfId="0" quotePrefix="1" applyFont="1" applyFill="1" applyBorder="1" applyAlignment="1" applyProtection="1">
      <alignment horizontal="center" vertical="center" wrapText="1"/>
      <protection hidden="1"/>
    </xf>
    <xf numFmtId="0" fontId="15" fillId="8" borderId="5" xfId="0" applyFont="1" applyFill="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5" xfId="0" applyFont="1" applyBorder="1" applyAlignment="1" applyProtection="1">
      <alignment horizontal="left" vertical="center" wrapText="1"/>
      <protection locked="0"/>
    </xf>
    <xf numFmtId="9" fontId="15" fillId="0" borderId="5" xfId="1" applyFont="1" applyFill="1" applyBorder="1" applyAlignment="1" applyProtection="1">
      <alignment horizontal="center" vertical="center" wrapText="1"/>
      <protection locked="0"/>
    </xf>
    <xf numFmtId="9" fontId="15" fillId="0" borderId="5" xfId="1" applyFont="1" applyFill="1" applyBorder="1" applyAlignment="1" applyProtection="1">
      <alignment horizontal="center" vertical="center" wrapText="1"/>
      <protection hidden="1"/>
    </xf>
    <xf numFmtId="14" fontId="15" fillId="0" borderId="5" xfId="0" applyNumberFormat="1" applyFont="1" applyBorder="1" applyAlignment="1" applyProtection="1">
      <alignment horizontal="center" vertical="center" wrapText="1"/>
      <protection locked="0"/>
    </xf>
    <xf numFmtId="0" fontId="4" fillId="0" borderId="0" xfId="0" applyFont="1" applyFill="1" applyProtection="1">
      <protection locked="0"/>
    </xf>
    <xf numFmtId="0" fontId="9" fillId="0" borderId="0" xfId="0" applyFont="1" applyFill="1" applyProtection="1">
      <protection locked="0"/>
    </xf>
    <xf numFmtId="0" fontId="9" fillId="2" borderId="5"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left" vertical="center" wrapText="1"/>
      <protection locked="0"/>
    </xf>
    <xf numFmtId="0" fontId="9" fillId="8" borderId="5" xfId="0" applyFont="1" applyFill="1" applyBorder="1" applyAlignment="1" applyProtection="1">
      <alignment horizontal="left" vertical="center" wrapText="1"/>
      <protection locked="0"/>
    </xf>
    <xf numFmtId="0" fontId="9" fillId="13" borderId="5" xfId="0" applyFont="1" applyFill="1" applyBorder="1" applyAlignment="1" applyProtection="1">
      <alignment horizontal="center" vertical="center" textRotation="90" wrapText="1"/>
      <protection locked="0"/>
    </xf>
    <xf numFmtId="0" fontId="9" fillId="13" borderId="5" xfId="0" applyFont="1" applyFill="1" applyBorder="1" applyAlignment="1" applyProtection="1">
      <alignment horizontal="center" vertical="center" wrapText="1"/>
      <protection locked="0"/>
    </xf>
    <xf numFmtId="0" fontId="9" fillId="14" borderId="5" xfId="0" applyFont="1" applyFill="1" applyBorder="1" applyAlignment="1" applyProtection="1">
      <alignment horizontal="center" vertical="center" wrapText="1"/>
      <protection locked="0"/>
    </xf>
    <xf numFmtId="0" fontId="9" fillId="14" borderId="5" xfId="0" applyFont="1" applyFill="1" applyBorder="1" applyAlignment="1" applyProtection="1">
      <alignment horizontal="center" vertical="center" textRotation="90" wrapText="1"/>
      <protection locked="0"/>
    </xf>
    <xf numFmtId="0" fontId="9" fillId="0" borderId="15" xfId="0" applyFont="1" applyFill="1" applyBorder="1" applyAlignment="1" applyProtection="1">
      <alignment vertical="center" wrapText="1"/>
      <protection locked="0"/>
    </xf>
    <xf numFmtId="0" fontId="9" fillId="0" borderId="15" xfId="0" applyFont="1" applyFill="1" applyBorder="1" applyAlignment="1" applyProtection="1">
      <alignment horizontal="center" vertical="center" wrapText="1"/>
      <protection hidden="1"/>
    </xf>
    <xf numFmtId="0" fontId="9" fillId="0" borderId="17" xfId="0" applyFont="1" applyFill="1" applyBorder="1" applyAlignment="1" applyProtection="1">
      <alignment horizontal="center" vertical="center" wrapText="1"/>
      <protection hidden="1"/>
    </xf>
    <xf numFmtId="0" fontId="9" fillId="0" borderId="15" xfId="0" quotePrefix="1" applyFont="1" applyFill="1" applyBorder="1" applyAlignment="1" applyProtection="1">
      <alignment horizontal="center" vertical="center" wrapText="1"/>
      <protection hidden="1"/>
    </xf>
    <xf numFmtId="0" fontId="9" fillId="0" borderId="17" xfId="0" quotePrefix="1" applyFont="1" applyFill="1" applyBorder="1" applyAlignment="1" applyProtection="1">
      <alignment horizontal="center" vertical="center" wrapText="1"/>
      <protection hidden="1"/>
    </xf>
    <xf numFmtId="0" fontId="9" fillId="0" borderId="15"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14" fontId="9" fillId="0" borderId="15" xfId="0" applyNumberFormat="1" applyFont="1" applyFill="1" applyBorder="1" applyAlignment="1" applyProtection="1">
      <alignment horizontal="center" vertical="center" wrapText="1"/>
      <protection locked="0"/>
    </xf>
    <xf numFmtId="14" fontId="9" fillId="0" borderId="17" xfId="0" applyNumberFormat="1" applyFont="1" applyFill="1" applyBorder="1" applyAlignment="1" applyProtection="1">
      <alignment horizontal="center" vertical="center" wrapText="1"/>
      <protection locked="0"/>
    </xf>
    <xf numFmtId="14" fontId="9" fillId="0" borderId="16" xfId="0" applyNumberFormat="1"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hidden="1"/>
    </xf>
    <xf numFmtId="0" fontId="9" fillId="0" borderId="16" xfId="0" quotePrefix="1" applyFont="1" applyFill="1" applyBorder="1" applyAlignment="1" applyProtection="1">
      <alignment horizontal="center" vertical="center" wrapText="1"/>
      <protection hidden="1"/>
    </xf>
    <xf numFmtId="9" fontId="9" fillId="0" borderId="15" xfId="1" applyFont="1" applyFill="1" applyBorder="1" applyAlignment="1" applyProtection="1">
      <alignment horizontal="center" vertical="center" wrapText="1"/>
      <protection locked="0"/>
    </xf>
    <xf numFmtId="9" fontId="9" fillId="0" borderId="16" xfId="1" applyFont="1" applyFill="1" applyBorder="1" applyAlignment="1" applyProtection="1">
      <alignment horizontal="center" vertical="center" wrapText="1"/>
      <protection locked="0"/>
    </xf>
    <xf numFmtId="9" fontId="9" fillId="0" borderId="15" xfId="1" applyFont="1" applyFill="1" applyBorder="1" applyAlignment="1" applyProtection="1">
      <alignment horizontal="center" vertical="center" wrapText="1"/>
      <protection hidden="1"/>
    </xf>
    <xf numFmtId="9" fontId="9" fillId="0" borderId="16" xfId="1" applyFont="1" applyFill="1" applyBorder="1" applyAlignment="1" applyProtection="1">
      <alignment horizontal="center" vertical="center" wrapText="1"/>
      <protection hidden="1"/>
    </xf>
    <xf numFmtId="0" fontId="9" fillId="12" borderId="15" xfId="0" applyFont="1" applyFill="1" applyBorder="1" applyAlignment="1" applyProtection="1">
      <alignment horizontal="center" vertical="center" wrapText="1"/>
      <protection locked="0"/>
    </xf>
    <xf numFmtId="0" fontId="9" fillId="12" borderId="17" xfId="0" applyFont="1" applyFill="1" applyBorder="1" applyAlignment="1" applyProtection="1">
      <alignment horizontal="center" vertical="center" wrapText="1"/>
      <protection locked="0"/>
    </xf>
    <xf numFmtId="9" fontId="9" fillId="0" borderId="17" xfId="1" applyFont="1" applyFill="1" applyBorder="1" applyAlignment="1" applyProtection="1">
      <alignment horizontal="center" vertical="center" wrapText="1"/>
      <protection locked="0"/>
    </xf>
    <xf numFmtId="9" fontId="9" fillId="0" borderId="17" xfId="1" applyFont="1" applyFill="1" applyBorder="1" applyAlignment="1" applyProtection="1">
      <alignment horizontal="center" vertical="center" wrapText="1"/>
      <protection hidden="1"/>
    </xf>
    <xf numFmtId="0" fontId="9" fillId="12" borderId="16" xfId="0" applyFont="1" applyFill="1" applyBorder="1" applyAlignment="1" applyProtection="1">
      <alignment horizontal="center" vertical="center" wrapText="1"/>
      <protection locked="0"/>
    </xf>
    <xf numFmtId="0" fontId="12" fillId="0" borderId="0" xfId="0" applyFont="1" applyFill="1" applyBorder="1" applyAlignment="1" applyProtection="1">
      <alignment wrapText="1"/>
      <protection locked="0"/>
    </xf>
    <xf numFmtId="0" fontId="13" fillId="0" borderId="0"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9" fillId="8" borderId="15" xfId="0" applyFont="1" applyFill="1" applyBorder="1" applyAlignment="1" applyProtection="1">
      <alignment horizontal="center" vertical="center" wrapText="1"/>
      <protection locked="0"/>
    </xf>
    <xf numFmtId="0" fontId="9" fillId="8" borderId="17" xfId="0" applyFont="1" applyFill="1" applyBorder="1" applyAlignment="1" applyProtection="1">
      <alignment horizontal="center" vertical="center" wrapText="1"/>
      <protection locked="0"/>
    </xf>
    <xf numFmtId="0" fontId="9" fillId="8" borderId="16" xfId="0" applyFont="1" applyFill="1" applyBorder="1" applyAlignment="1" applyProtection="1">
      <alignment horizontal="center" vertical="center" wrapText="1"/>
      <protection locked="0"/>
    </xf>
    <xf numFmtId="0" fontId="9" fillId="10" borderId="15" xfId="0" applyFont="1" applyFill="1" applyBorder="1" applyAlignment="1" applyProtection="1">
      <alignment horizontal="center" vertical="center" wrapText="1"/>
      <protection locked="0"/>
    </xf>
    <xf numFmtId="0" fontId="9" fillId="10" borderId="17" xfId="0" applyFont="1" applyFill="1" applyBorder="1" applyAlignment="1" applyProtection="1">
      <alignment horizontal="center" vertical="center" wrapText="1"/>
      <protection locked="0"/>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2" fillId="5" borderId="5" xfId="0" applyFont="1" applyFill="1" applyBorder="1" applyAlignment="1">
      <alignment horizontal="center" vertical="center"/>
    </xf>
    <xf numFmtId="0" fontId="2" fillId="0" borderId="5" xfId="0" applyFont="1" applyFill="1" applyBorder="1" applyAlignment="1">
      <alignment horizontal="center" vertical="center"/>
    </xf>
  </cellXfs>
  <cellStyles count="2">
    <cellStyle name="Normal" xfId="0" builtinId="0"/>
    <cellStyle name="Porcentaje" xfId="1" builtinId="5"/>
  </cellStyles>
  <dxfs count="108">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Users/jzromero/AppData/Local/Microsoft/Windows/INetCache/Content.Outlook/QO0Q1ZIC/DDCP%20-%20MATRIZ%20RIESGOS%20%20BAKER%20MACKENZIE%2017-11-2020%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icia%202019\SMINC\Manten%20Stma%20Extinci&#243;n%20Incendios%20L&#237;nea%2071\MATRIZ%20DE%20RIESGO%20L71%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2019\TRAMITADOS\L%2032%20PAPEL%20DE%20SEGURIDAD\Matriz%20de%20riesgo%20papel%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SAC\Proc_2019\300000_Concejo\1000_Servicios\1800_Otros\ASEO_L213_S309_2019\1_Precontractual\Matriz%20de%20Riesgos%20L&#237;nea%202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soler.SHD/Desktop/PROCESOS%20MSA/2019/033%20LINEA%20374%20EVASION%20DE%20IMPUESTOS/Copia%20de%209_MATRIZ_RIESGOS%20L_29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hgualteros/Documents/PROCESOS%20HWGB%202019/023%20MANTTO%20MOBILIARIO%20CONCEJO%20LINEA%2039%202019/37-F-60-9_MATRIZ_RIESGOS_MANT_MOBILIARIO_CONCEJO_L39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PLANEACION"/>
      <sheetName val="SELECCION"/>
      <sheetName val="CONTRATACION"/>
      <sheetName val="EJECUCION"/>
      <sheetName val="Listas"/>
    </sheetNames>
    <sheetDataSet>
      <sheetData sheetId="0" refreshError="1"/>
      <sheetData sheetId="1" refreshError="1"/>
      <sheetData sheetId="2" refreshError="1"/>
      <sheetData sheetId="3" refreshError="1"/>
      <sheetData sheetId="4" refreshError="1"/>
      <sheetData sheetId="5">
        <row r="70">
          <cell r="C70">
            <v>1</v>
          </cell>
          <cell r="D70">
            <v>4</v>
          </cell>
          <cell r="E70" t="str">
            <v>Bajo</v>
          </cell>
        </row>
        <row r="71">
          <cell r="C71">
            <v>4.01</v>
          </cell>
          <cell r="D71">
            <v>5</v>
          </cell>
          <cell r="E71" t="str">
            <v>Medio</v>
          </cell>
        </row>
        <row r="72">
          <cell r="C72">
            <v>6</v>
          </cell>
          <cell r="D72">
            <v>7</v>
          </cell>
          <cell r="E72" t="str">
            <v>Alto</v>
          </cell>
        </row>
        <row r="73">
          <cell r="C73">
            <v>8</v>
          </cell>
          <cell r="D73">
            <v>10</v>
          </cell>
          <cell r="E73" t="str">
            <v>Extremo</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refreshError="1"/>
      <sheetData sheetId="1" refreshError="1">
        <row r="70">
          <cell r="C70">
            <v>1</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tabSelected="1" view="pageBreakPreview" topLeftCell="A9" zoomScale="75" zoomScaleNormal="75" zoomScaleSheetLayoutView="75" workbookViewId="0">
      <pane ySplit="2" topLeftCell="A44" activePane="bottomLeft" state="frozen"/>
      <selection activeCell="A9" sqref="A9"/>
      <selection pane="bottomLeft" activeCell="A46" sqref="A46"/>
    </sheetView>
  </sheetViews>
  <sheetFormatPr baseColWidth="10" defaultColWidth="11.453125" defaultRowHeight="14" outlineLevelRow="1" x14ac:dyDescent="0.3"/>
  <cols>
    <col min="1" max="1" width="8.453125" style="36" customWidth="1"/>
    <col min="2" max="2" width="12.7265625" style="36" customWidth="1"/>
    <col min="3" max="3" width="10" style="36" customWidth="1"/>
    <col min="4" max="4" width="6.7265625" style="36" customWidth="1"/>
    <col min="5" max="5" width="18.81640625" style="36" customWidth="1"/>
    <col min="6" max="6" width="19.54296875" style="36" customWidth="1"/>
    <col min="7" max="7" width="31.7265625" style="36" customWidth="1"/>
    <col min="8" max="9" width="6.81640625" style="36" customWidth="1"/>
    <col min="10" max="10" width="20.26953125" style="36" customWidth="1"/>
    <col min="11" max="11" width="5.54296875" style="36" bestFit="1" customWidth="1"/>
    <col min="12" max="12" width="3.1796875" style="36" bestFit="1" customWidth="1"/>
    <col min="13" max="13" width="5.54296875" style="36" bestFit="1" customWidth="1"/>
    <col min="14" max="14" width="5.7265625" style="36" bestFit="1" customWidth="1"/>
    <col min="15" max="15" width="26.26953125" style="36" customWidth="1"/>
    <col min="16" max="16" width="10.453125" style="36" customWidth="1"/>
    <col min="17" max="17" width="15" style="36" customWidth="1"/>
    <col min="18" max="18" width="10.7265625" style="36" customWidth="1"/>
    <col min="19" max="19" width="5.81640625" style="36" bestFit="1" customWidth="1"/>
    <col min="20" max="20" width="3.453125" style="36" bestFit="1" customWidth="1"/>
    <col min="21" max="22" width="5.81640625" style="36" bestFit="1" customWidth="1"/>
    <col min="23" max="23" width="6.7265625" style="36" customWidth="1"/>
    <col min="24" max="24" width="16.54296875" style="36" customWidth="1"/>
    <col min="25" max="25" width="10.7265625" style="36" customWidth="1"/>
    <col min="26" max="16384" width="11.453125" style="42"/>
  </cols>
  <sheetData>
    <row r="1" spans="1:25" s="41" customFormat="1" ht="18" x14ac:dyDescent="0.4">
      <c r="A1" s="99"/>
      <c r="B1" s="99"/>
      <c r="C1" s="99"/>
      <c r="D1" s="99"/>
      <c r="E1" s="99"/>
      <c r="F1" s="99"/>
      <c r="G1" s="99"/>
      <c r="H1" s="99"/>
      <c r="I1" s="99"/>
      <c r="J1" s="99"/>
      <c r="K1" s="99"/>
      <c r="L1" s="99"/>
      <c r="M1" s="99"/>
      <c r="N1" s="99"/>
      <c r="O1" s="99"/>
      <c r="P1" s="99"/>
      <c r="Q1" s="99"/>
      <c r="R1" s="99"/>
      <c r="S1" s="99"/>
      <c r="T1" s="99"/>
      <c r="U1" s="99"/>
      <c r="V1" s="99"/>
      <c r="W1" s="99"/>
      <c r="X1" s="99"/>
      <c r="Y1" s="99"/>
    </row>
    <row r="2" spans="1:25" ht="15.5" x14ac:dyDescent="0.3">
      <c r="A2" s="100" t="s">
        <v>0</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5" x14ac:dyDescent="0.3">
      <c r="A3" s="43"/>
      <c r="B3" s="44"/>
      <c r="C3" s="44"/>
      <c r="D3" s="44"/>
      <c r="E3" s="44"/>
      <c r="F3" s="44"/>
      <c r="G3" s="44"/>
      <c r="H3" s="45"/>
      <c r="I3" s="45"/>
      <c r="J3" s="45"/>
      <c r="K3" s="45"/>
      <c r="L3" s="45"/>
      <c r="M3" s="45"/>
      <c r="N3" s="45"/>
      <c r="O3" s="45"/>
      <c r="P3" s="45"/>
      <c r="Q3" s="45"/>
      <c r="R3" s="45"/>
      <c r="S3" s="45"/>
      <c r="T3" s="45"/>
      <c r="U3" s="45"/>
      <c r="V3" s="45"/>
      <c r="W3" s="45"/>
      <c r="X3" s="45"/>
      <c r="Y3" s="45"/>
    </row>
    <row r="4" spans="1:25" ht="21" customHeight="1" x14ac:dyDescent="0.3">
      <c r="A4" s="43" t="s">
        <v>1</v>
      </c>
      <c r="B4" s="45"/>
      <c r="C4" s="108"/>
      <c r="D4" s="109"/>
      <c r="E4" s="109"/>
      <c r="F4" s="109"/>
      <c r="G4" s="109"/>
      <c r="H4" s="109"/>
      <c r="I4" s="109"/>
      <c r="J4" s="109"/>
      <c r="K4" s="109"/>
      <c r="L4" s="109"/>
      <c r="M4" s="109"/>
      <c r="N4" s="109"/>
      <c r="O4" s="109"/>
      <c r="P4" s="109"/>
      <c r="Q4" s="109"/>
      <c r="R4" s="109"/>
      <c r="S4" s="109"/>
      <c r="T4" s="109"/>
      <c r="U4" s="109"/>
      <c r="V4" s="109"/>
      <c r="W4" s="109"/>
      <c r="X4" s="109"/>
      <c r="Y4" s="109"/>
    </row>
    <row r="5" spans="1:25" ht="21" customHeight="1" x14ac:dyDescent="0.3">
      <c r="A5" s="43"/>
      <c r="B5" s="45"/>
      <c r="C5" s="110"/>
      <c r="D5" s="111"/>
      <c r="E5" s="111"/>
      <c r="F5" s="111"/>
      <c r="G5" s="111"/>
      <c r="H5" s="111"/>
      <c r="I5" s="111"/>
      <c r="J5" s="111"/>
      <c r="K5" s="111"/>
      <c r="L5" s="111"/>
      <c r="M5" s="111"/>
      <c r="N5" s="111"/>
      <c r="O5" s="111"/>
      <c r="P5" s="111"/>
      <c r="Q5" s="111"/>
      <c r="R5" s="111"/>
      <c r="S5" s="111"/>
      <c r="T5" s="111"/>
      <c r="U5" s="111"/>
      <c r="V5" s="111"/>
      <c r="W5" s="111"/>
      <c r="X5" s="111"/>
      <c r="Y5" s="111"/>
    </row>
    <row r="6" spans="1:25" x14ac:dyDescent="0.3">
      <c r="A6" s="43"/>
      <c r="B6" s="44"/>
      <c r="C6" s="44"/>
      <c r="D6" s="44"/>
      <c r="E6" s="44"/>
      <c r="F6" s="44"/>
      <c r="G6" s="44"/>
      <c r="H6" s="45"/>
      <c r="I6" s="45"/>
      <c r="J6" s="45"/>
      <c r="K6" s="45"/>
      <c r="L6" s="45"/>
      <c r="M6" s="45"/>
      <c r="N6" s="45"/>
      <c r="O6" s="45"/>
      <c r="P6" s="45"/>
      <c r="Q6" s="45"/>
      <c r="R6" s="45"/>
      <c r="S6" s="45"/>
      <c r="T6" s="45"/>
      <c r="U6" s="45"/>
      <c r="V6" s="45"/>
      <c r="W6" s="45"/>
      <c r="X6" s="45"/>
      <c r="Y6" s="45"/>
    </row>
    <row r="7" spans="1:25" x14ac:dyDescent="0.3">
      <c r="A7" s="43" t="s">
        <v>2</v>
      </c>
      <c r="B7" s="41"/>
      <c r="C7" s="46"/>
      <c r="D7" s="41"/>
      <c r="E7" s="41"/>
      <c r="F7" s="41"/>
      <c r="G7" s="44"/>
      <c r="H7" s="45"/>
      <c r="I7" s="45"/>
      <c r="J7" s="45"/>
      <c r="K7" s="45"/>
      <c r="L7" s="45"/>
      <c r="M7" s="45"/>
      <c r="N7" s="45"/>
      <c r="O7" s="45"/>
      <c r="P7" s="45"/>
      <c r="Q7" s="45"/>
      <c r="R7" s="45"/>
      <c r="S7" s="45"/>
      <c r="T7" s="45"/>
      <c r="U7" s="45"/>
      <c r="V7" s="45"/>
      <c r="W7" s="45"/>
      <c r="X7" s="45"/>
      <c r="Y7" s="45"/>
    </row>
    <row r="8" spans="1:25" s="48" customFormat="1" ht="15" customHeight="1" x14ac:dyDescent="0.3">
      <c r="A8" s="47"/>
      <c r="B8" s="47"/>
      <c r="C8" s="47"/>
      <c r="D8" s="47"/>
      <c r="E8" s="47"/>
      <c r="F8" s="47"/>
      <c r="G8" s="47"/>
      <c r="H8" s="47"/>
      <c r="I8" s="47"/>
      <c r="J8" s="47"/>
      <c r="K8" s="47"/>
      <c r="L8" s="47"/>
      <c r="M8" s="47"/>
      <c r="N8" s="47"/>
      <c r="O8" s="47"/>
      <c r="P8" s="47"/>
      <c r="Q8" s="47"/>
      <c r="R8" s="47"/>
      <c r="S8" s="47"/>
      <c r="T8" s="47"/>
      <c r="U8" s="47"/>
      <c r="V8" s="47"/>
      <c r="W8" s="47"/>
      <c r="X8" s="47"/>
      <c r="Y8" s="47"/>
    </row>
    <row r="9" spans="1:25" ht="22.5" customHeight="1" x14ac:dyDescent="0.3">
      <c r="A9" s="101" t="s">
        <v>3</v>
      </c>
      <c r="B9" s="104"/>
      <c r="C9" s="104"/>
      <c r="D9" s="104"/>
      <c r="E9" s="104"/>
      <c r="F9" s="102"/>
      <c r="G9" s="49" t="s">
        <v>4</v>
      </c>
      <c r="H9" s="101" t="s">
        <v>5</v>
      </c>
      <c r="I9" s="102"/>
      <c r="J9" s="50" t="s">
        <v>6</v>
      </c>
      <c r="K9" s="101" t="s">
        <v>7</v>
      </c>
      <c r="L9" s="104"/>
      <c r="M9" s="104"/>
      <c r="N9" s="102"/>
      <c r="O9" s="105" t="s">
        <v>8</v>
      </c>
      <c r="P9" s="106"/>
      <c r="Q9" s="106"/>
      <c r="R9" s="107"/>
      <c r="S9" s="101" t="s">
        <v>9</v>
      </c>
      <c r="T9" s="104"/>
      <c r="U9" s="104"/>
      <c r="V9" s="104"/>
      <c r="W9" s="102"/>
      <c r="X9" s="103" t="s">
        <v>10</v>
      </c>
      <c r="Y9" s="103"/>
    </row>
    <row r="10" spans="1:25" ht="72.75" customHeight="1" x14ac:dyDescent="0.3">
      <c r="A10" s="73" t="s">
        <v>11</v>
      </c>
      <c r="B10" s="73" t="s">
        <v>12</v>
      </c>
      <c r="C10" s="73" t="s">
        <v>13</v>
      </c>
      <c r="D10" s="73" t="s">
        <v>14</v>
      </c>
      <c r="E10" s="73" t="s">
        <v>15</v>
      </c>
      <c r="F10" s="74" t="s">
        <v>179</v>
      </c>
      <c r="G10" s="74" t="s">
        <v>33</v>
      </c>
      <c r="H10" s="73" t="s">
        <v>16</v>
      </c>
      <c r="I10" s="73" t="s">
        <v>17</v>
      </c>
      <c r="J10" s="74" t="s">
        <v>18</v>
      </c>
      <c r="K10" s="73" t="s">
        <v>19</v>
      </c>
      <c r="L10" s="73" t="s">
        <v>20</v>
      </c>
      <c r="M10" s="73" t="s">
        <v>21</v>
      </c>
      <c r="N10" s="73" t="s">
        <v>22</v>
      </c>
      <c r="O10" s="75" t="s">
        <v>8</v>
      </c>
      <c r="P10" s="76" t="s">
        <v>23</v>
      </c>
      <c r="Q10" s="76" t="s">
        <v>24</v>
      </c>
      <c r="R10" s="76" t="s">
        <v>25</v>
      </c>
      <c r="S10" s="73" t="s">
        <v>26</v>
      </c>
      <c r="T10" s="73" t="s">
        <v>27</v>
      </c>
      <c r="U10" s="73" t="s">
        <v>28</v>
      </c>
      <c r="V10" s="73" t="s">
        <v>29</v>
      </c>
      <c r="W10" s="73" t="s">
        <v>30</v>
      </c>
      <c r="X10" s="75" t="s">
        <v>31</v>
      </c>
      <c r="Y10" s="76" t="s">
        <v>32</v>
      </c>
    </row>
    <row r="11" spans="1:25" ht="94.5" x14ac:dyDescent="0.3">
      <c r="A11" s="28">
        <v>1</v>
      </c>
      <c r="B11" s="29" t="s">
        <v>34</v>
      </c>
      <c r="C11" s="29" t="s">
        <v>39</v>
      </c>
      <c r="D11" s="29" t="s">
        <v>42</v>
      </c>
      <c r="E11" s="30" t="s">
        <v>47</v>
      </c>
      <c r="F11" s="30" t="s">
        <v>180</v>
      </c>
      <c r="G11" s="30" t="s">
        <v>181</v>
      </c>
      <c r="H11" s="31">
        <v>1</v>
      </c>
      <c r="I11" s="32">
        <f>IF(H11="","",VLOOKUP(H11,Listas!$A$83:$B$103,2,FALSE))</f>
        <v>0</v>
      </c>
      <c r="J11" s="30" t="s">
        <v>182</v>
      </c>
      <c r="K11" s="29">
        <v>3</v>
      </c>
      <c r="L11" s="29">
        <v>2</v>
      </c>
      <c r="M11" s="33">
        <f t="shared" ref="M11:M18" si="0">IF(OR(K11="",L11=""),"",+K11+L11)</f>
        <v>5</v>
      </c>
      <c r="N11" s="34" t="str">
        <f>IF(OR(M11="",M11=0),"",LOOKUP(M11,Listas!$C$71:$E$74))</f>
        <v>Medio</v>
      </c>
      <c r="O11" s="30" t="s">
        <v>183</v>
      </c>
      <c r="P11" s="30" t="s">
        <v>78</v>
      </c>
      <c r="Q11" s="35" t="s">
        <v>141</v>
      </c>
      <c r="R11" s="35" t="s">
        <v>184</v>
      </c>
      <c r="S11" s="29">
        <v>1</v>
      </c>
      <c r="T11" s="29">
        <v>1</v>
      </c>
      <c r="U11" s="33">
        <f>IF(OR(S11="",T11=""),"",S11+T11)</f>
        <v>2</v>
      </c>
      <c r="V11" s="34" t="str">
        <f>IF(OR(U11="",U11=0),"",LOOKUP(U11,Listas!$C$71:$E$74))</f>
        <v>Bajo</v>
      </c>
      <c r="W11" s="29" t="s">
        <v>65</v>
      </c>
      <c r="X11" s="30" t="s">
        <v>185</v>
      </c>
      <c r="Y11" s="29" t="s">
        <v>128</v>
      </c>
    </row>
    <row r="12" spans="1:25" ht="69.75" customHeight="1" outlineLevel="1" x14ac:dyDescent="0.3">
      <c r="A12" s="112">
        <v>2</v>
      </c>
      <c r="B12" s="82" t="s">
        <v>34</v>
      </c>
      <c r="C12" s="82" t="s">
        <v>40</v>
      </c>
      <c r="D12" s="82" t="s">
        <v>42</v>
      </c>
      <c r="E12" s="82" t="s">
        <v>47</v>
      </c>
      <c r="F12" s="82" t="s">
        <v>234</v>
      </c>
      <c r="G12" s="30" t="s">
        <v>100</v>
      </c>
      <c r="H12" s="90">
        <v>1</v>
      </c>
      <c r="I12" s="92">
        <f>IF(H12="","",VLOOKUP(H12,Listas!$A$83:$B$103,2,FALSE))</f>
        <v>0</v>
      </c>
      <c r="J12" s="82" t="s">
        <v>188</v>
      </c>
      <c r="K12" s="82">
        <v>2</v>
      </c>
      <c r="L12" s="82">
        <v>2</v>
      </c>
      <c r="M12" s="78">
        <f t="shared" si="0"/>
        <v>4</v>
      </c>
      <c r="N12" s="80" t="str">
        <f>IF(OR(M12="",M12=0),"",LOOKUP(M12,Listas!$C$71:$E$74))</f>
        <v>Bajo</v>
      </c>
      <c r="O12" s="82" t="s">
        <v>187</v>
      </c>
      <c r="P12" s="82" t="s">
        <v>142</v>
      </c>
      <c r="Q12" s="85" t="s">
        <v>143</v>
      </c>
      <c r="R12" s="85" t="s">
        <v>169</v>
      </c>
      <c r="S12" s="82">
        <v>1</v>
      </c>
      <c r="T12" s="82">
        <v>1</v>
      </c>
      <c r="U12" s="78">
        <f t="shared" ref="U12" si="1">IF(OR(S12="",T12=""),"",S12+T12)</f>
        <v>2</v>
      </c>
      <c r="V12" s="80" t="str">
        <f>IF(OR(U12="",U12=0),"",LOOKUP(U12,Listas!$C$71:$E$74))</f>
        <v>Bajo</v>
      </c>
      <c r="W12" s="82" t="s">
        <v>66</v>
      </c>
      <c r="X12" s="82" t="s">
        <v>186</v>
      </c>
      <c r="Y12" s="82" t="s">
        <v>91</v>
      </c>
    </row>
    <row r="13" spans="1:25" ht="69.75" customHeight="1" outlineLevel="1" x14ac:dyDescent="0.3">
      <c r="A13" s="113"/>
      <c r="B13" s="83"/>
      <c r="C13" s="83"/>
      <c r="D13" s="83"/>
      <c r="E13" s="83"/>
      <c r="F13" s="83"/>
      <c r="G13" s="69" t="s">
        <v>133</v>
      </c>
      <c r="H13" s="96"/>
      <c r="I13" s="97"/>
      <c r="J13" s="83"/>
      <c r="K13" s="83"/>
      <c r="L13" s="83"/>
      <c r="M13" s="79"/>
      <c r="N13" s="81"/>
      <c r="O13" s="83"/>
      <c r="P13" s="83"/>
      <c r="Q13" s="86"/>
      <c r="R13" s="86"/>
      <c r="S13" s="83"/>
      <c r="T13" s="83"/>
      <c r="U13" s="79"/>
      <c r="V13" s="81"/>
      <c r="W13" s="83"/>
      <c r="X13" s="83"/>
      <c r="Y13" s="83"/>
    </row>
    <row r="14" spans="1:25" ht="69.75" customHeight="1" outlineLevel="1" x14ac:dyDescent="0.3">
      <c r="A14" s="113"/>
      <c r="B14" s="83"/>
      <c r="C14" s="83"/>
      <c r="D14" s="83"/>
      <c r="E14" s="83"/>
      <c r="F14" s="83"/>
      <c r="G14" s="30" t="s">
        <v>101</v>
      </c>
      <c r="H14" s="96"/>
      <c r="I14" s="97"/>
      <c r="J14" s="83"/>
      <c r="K14" s="83"/>
      <c r="L14" s="83"/>
      <c r="M14" s="79"/>
      <c r="N14" s="81"/>
      <c r="O14" s="84"/>
      <c r="P14" s="83"/>
      <c r="Q14" s="86"/>
      <c r="R14" s="86"/>
      <c r="S14" s="83"/>
      <c r="T14" s="83"/>
      <c r="U14" s="79"/>
      <c r="V14" s="81"/>
      <c r="W14" s="83"/>
      <c r="X14" s="83"/>
      <c r="Y14" s="83"/>
    </row>
    <row r="15" spans="1:25" ht="42" outlineLevel="1" x14ac:dyDescent="0.3">
      <c r="A15" s="114"/>
      <c r="B15" s="84"/>
      <c r="C15" s="84"/>
      <c r="D15" s="84"/>
      <c r="E15" s="84"/>
      <c r="F15" s="84"/>
      <c r="G15" s="30" t="s">
        <v>116</v>
      </c>
      <c r="H15" s="91"/>
      <c r="I15" s="93"/>
      <c r="J15" s="84"/>
      <c r="K15" s="84"/>
      <c r="L15" s="84"/>
      <c r="M15" s="88"/>
      <c r="N15" s="89"/>
      <c r="O15" s="40" t="s">
        <v>235</v>
      </c>
      <c r="P15" s="84"/>
      <c r="Q15" s="87"/>
      <c r="R15" s="87"/>
      <c r="S15" s="84"/>
      <c r="T15" s="84"/>
      <c r="U15" s="88"/>
      <c r="V15" s="89"/>
      <c r="W15" s="84"/>
      <c r="X15" s="84"/>
      <c r="Y15" s="84"/>
    </row>
    <row r="16" spans="1:25" s="67" customFormat="1" ht="177" customHeight="1" outlineLevel="1" x14ac:dyDescent="0.35">
      <c r="A16" s="61">
        <v>3</v>
      </c>
      <c r="B16" s="29" t="s">
        <v>34</v>
      </c>
      <c r="C16" s="29" t="s">
        <v>40</v>
      </c>
      <c r="D16" s="29" t="s">
        <v>43</v>
      </c>
      <c r="E16" s="30" t="s">
        <v>47</v>
      </c>
      <c r="F16" s="70" t="s">
        <v>241</v>
      </c>
      <c r="G16" s="29" t="s">
        <v>240</v>
      </c>
      <c r="H16" s="31">
        <v>1</v>
      </c>
      <c r="I16" s="32">
        <f>IF(H16="","",VLOOKUP(H16,Listas!$A$83:$B$103,2,FALSE))</f>
        <v>0</v>
      </c>
      <c r="J16" s="29" t="s">
        <v>239</v>
      </c>
      <c r="K16" s="29">
        <v>2</v>
      </c>
      <c r="L16" s="29">
        <v>3</v>
      </c>
      <c r="M16" s="33">
        <f>IF(OR(K16="",L16=""),"",+K16+L16)</f>
        <v>5</v>
      </c>
      <c r="N16" s="60" t="str">
        <f>IF(OR(M16="",M16=0),"",LOOKUP(M16,Listas!$C$71:$E$74))</f>
        <v>Medio</v>
      </c>
      <c r="O16" s="30" t="s">
        <v>237</v>
      </c>
      <c r="P16" s="30" t="s">
        <v>83</v>
      </c>
      <c r="Q16" s="35" t="s">
        <v>238</v>
      </c>
      <c r="R16" s="35" t="s">
        <v>131</v>
      </c>
      <c r="S16" s="29">
        <v>1</v>
      </c>
      <c r="T16" s="29">
        <v>1</v>
      </c>
      <c r="U16" s="33">
        <f t="shared" ref="U16" si="2">IF(OR(S16="",T16=""),"",S16+T16)</f>
        <v>2</v>
      </c>
      <c r="V16" s="34" t="str">
        <f>IF(OR(U16="",U16=0),"",LOOKUP(U16,Listas!$C$71:$E$74))</f>
        <v>Bajo</v>
      </c>
      <c r="W16" s="29" t="s">
        <v>65</v>
      </c>
      <c r="X16" s="30" t="s">
        <v>236</v>
      </c>
      <c r="Y16" s="29" t="s">
        <v>82</v>
      </c>
    </row>
    <row r="17" spans="1:25" ht="309.75" customHeight="1" outlineLevel="1" x14ac:dyDescent="0.3">
      <c r="A17" s="28">
        <v>4</v>
      </c>
      <c r="B17" s="29" t="s">
        <v>34</v>
      </c>
      <c r="C17" s="29" t="s">
        <v>40</v>
      </c>
      <c r="D17" s="29" t="s">
        <v>42</v>
      </c>
      <c r="E17" s="30" t="s">
        <v>47</v>
      </c>
      <c r="F17" s="30" t="s">
        <v>189</v>
      </c>
      <c r="G17" s="30" t="s">
        <v>192</v>
      </c>
      <c r="H17" s="31">
        <v>1</v>
      </c>
      <c r="I17" s="32">
        <f>IF(H17="","",VLOOKUP(H17,Listas!$A$83:$B$103,2,FALSE))</f>
        <v>0</v>
      </c>
      <c r="J17" s="30" t="s">
        <v>191</v>
      </c>
      <c r="K17" s="29">
        <v>2</v>
      </c>
      <c r="L17" s="29">
        <v>2</v>
      </c>
      <c r="M17" s="33">
        <f t="shared" ref="M17" si="3">IF(OR(K17="",L17=""),"",+K17+L17)</f>
        <v>4</v>
      </c>
      <c r="N17" s="34" t="str">
        <f>IF(OR(M17="",M17=0),"",LOOKUP(M17,Listas!$C$71:$E$74))</f>
        <v>Bajo</v>
      </c>
      <c r="O17" s="30" t="s">
        <v>190</v>
      </c>
      <c r="P17" s="30" t="s">
        <v>144</v>
      </c>
      <c r="Q17" s="35" t="s">
        <v>242</v>
      </c>
      <c r="R17" s="35" t="s">
        <v>145</v>
      </c>
      <c r="S17" s="29">
        <v>1</v>
      </c>
      <c r="T17" s="29">
        <v>1</v>
      </c>
      <c r="U17" s="33">
        <f t="shared" ref="U17" si="4">IF(OR(S17="",T17=""),"",S17+T17)</f>
        <v>2</v>
      </c>
      <c r="V17" s="34" t="str">
        <f>IF(OR(U17="",U17=0),"",LOOKUP(U17,Listas!$C$71:$E$74))</f>
        <v>Bajo</v>
      </c>
      <c r="W17" s="29" t="s">
        <v>66</v>
      </c>
      <c r="X17" s="30" t="s">
        <v>243</v>
      </c>
      <c r="Y17" s="29" t="s">
        <v>91</v>
      </c>
    </row>
    <row r="18" spans="1:25" ht="147" customHeight="1" outlineLevel="1" x14ac:dyDescent="0.3">
      <c r="A18" s="28">
        <v>5</v>
      </c>
      <c r="B18" s="29" t="s">
        <v>34</v>
      </c>
      <c r="C18" s="29" t="s">
        <v>40</v>
      </c>
      <c r="D18" s="29" t="s">
        <v>42</v>
      </c>
      <c r="E18" s="30" t="s">
        <v>47</v>
      </c>
      <c r="F18" s="30" t="s">
        <v>193</v>
      </c>
      <c r="G18" s="30" t="s">
        <v>117</v>
      </c>
      <c r="H18" s="31">
        <v>1</v>
      </c>
      <c r="I18" s="32">
        <f>IF(H18="","",VLOOKUP(H18,Listas!$A$83:$B$103,2,FALSE))</f>
        <v>0</v>
      </c>
      <c r="J18" s="30" t="s">
        <v>118</v>
      </c>
      <c r="K18" s="29">
        <v>2</v>
      </c>
      <c r="L18" s="29">
        <v>2</v>
      </c>
      <c r="M18" s="33">
        <f t="shared" si="0"/>
        <v>4</v>
      </c>
      <c r="N18" s="34" t="str">
        <f>IF(OR(M18="",M18=0),"",LOOKUP(M18,Listas!$C$71:$E$74))</f>
        <v>Bajo</v>
      </c>
      <c r="O18" s="30" t="s">
        <v>194</v>
      </c>
      <c r="P18" s="30" t="s">
        <v>146</v>
      </c>
      <c r="Q18" s="35" t="s">
        <v>147</v>
      </c>
      <c r="R18" s="35" t="s">
        <v>148</v>
      </c>
      <c r="S18" s="29">
        <v>1</v>
      </c>
      <c r="T18" s="29">
        <v>1</v>
      </c>
      <c r="U18" s="33">
        <f t="shared" ref="U18:U31" si="5">IF(OR(S18="",T18=""),"",S18+T18)</f>
        <v>2</v>
      </c>
      <c r="V18" s="34" t="str">
        <f>IF(OR(U18="",U18=0),"",LOOKUP(U18,Listas!$C$71:$E$74))</f>
        <v>Bajo</v>
      </c>
      <c r="W18" s="29" t="s">
        <v>66</v>
      </c>
      <c r="X18" s="30" t="s">
        <v>195</v>
      </c>
      <c r="Y18" s="29" t="s">
        <v>91</v>
      </c>
    </row>
    <row r="19" spans="1:25" ht="145.5" customHeight="1" outlineLevel="1" x14ac:dyDescent="0.3">
      <c r="A19" s="28">
        <v>6</v>
      </c>
      <c r="B19" s="29" t="s">
        <v>34</v>
      </c>
      <c r="C19" s="29" t="s">
        <v>40</v>
      </c>
      <c r="D19" s="29" t="s">
        <v>42</v>
      </c>
      <c r="E19" s="30" t="s">
        <v>47</v>
      </c>
      <c r="F19" s="30" t="s">
        <v>197</v>
      </c>
      <c r="G19" s="30" t="s">
        <v>79</v>
      </c>
      <c r="H19" s="31">
        <v>1</v>
      </c>
      <c r="I19" s="32">
        <f>IF(H19="","",VLOOKUP(H19,Listas!$A$83:$B$103,2,FALSE))</f>
        <v>0</v>
      </c>
      <c r="J19" s="30" t="s">
        <v>129</v>
      </c>
      <c r="K19" s="29">
        <v>2</v>
      </c>
      <c r="L19" s="29">
        <v>3</v>
      </c>
      <c r="M19" s="33">
        <f>IF(OR(K19="",L19=""),"",+K19+L19)</f>
        <v>5</v>
      </c>
      <c r="N19" s="34" t="str">
        <f>IF(OR(M19="",M19=0),"",LOOKUP(M19,Listas!$C$71:$E$74))</f>
        <v>Medio</v>
      </c>
      <c r="O19" s="30" t="s">
        <v>196</v>
      </c>
      <c r="P19" s="30" t="s">
        <v>149</v>
      </c>
      <c r="Q19" s="35" t="s">
        <v>147</v>
      </c>
      <c r="S19" s="29">
        <v>1</v>
      </c>
      <c r="T19" s="29">
        <v>1</v>
      </c>
      <c r="U19" s="33">
        <f t="shared" si="5"/>
        <v>2</v>
      </c>
      <c r="V19" s="34" t="str">
        <f>IF(OR(U19="",U19=0),"",LOOKUP(U19,Listas!$C$71:$E$74))</f>
        <v>Bajo</v>
      </c>
      <c r="W19" s="29" t="s">
        <v>66</v>
      </c>
      <c r="X19" s="30" t="s">
        <v>195</v>
      </c>
      <c r="Y19" s="29" t="s">
        <v>91</v>
      </c>
    </row>
    <row r="20" spans="1:25" s="67" customFormat="1" ht="157.5" customHeight="1" x14ac:dyDescent="0.35">
      <c r="A20" s="28">
        <v>7</v>
      </c>
      <c r="B20" s="29" t="s">
        <v>34</v>
      </c>
      <c r="C20" s="29" t="s">
        <v>40</v>
      </c>
      <c r="D20" s="29" t="s">
        <v>43</v>
      </c>
      <c r="E20" s="30" t="s">
        <v>47</v>
      </c>
      <c r="F20" s="30" t="s">
        <v>246</v>
      </c>
      <c r="G20" s="30" t="s">
        <v>245</v>
      </c>
      <c r="H20" s="31">
        <v>1</v>
      </c>
      <c r="I20" s="32">
        <f>IF(H20="","",VLOOKUP(H20,[1]Listas!$A$82:$B$102,2,FALSE))</f>
        <v>0</v>
      </c>
      <c r="J20" s="30" t="s">
        <v>244</v>
      </c>
      <c r="K20" s="29">
        <v>2</v>
      </c>
      <c r="L20" s="29">
        <v>2</v>
      </c>
      <c r="M20" s="33">
        <f t="shared" ref="M20" si="6">IF(OR(K20="",L20=""),"",+K20+L20)</f>
        <v>4</v>
      </c>
      <c r="N20" s="34" t="str">
        <f>IF(OR(M20="",M20=0),"",LOOKUP(M20,[1]Listas!$C$70:$E$73))</f>
        <v>Bajo</v>
      </c>
      <c r="O20" s="30" t="s">
        <v>198</v>
      </c>
      <c r="P20" s="30" t="s">
        <v>150</v>
      </c>
      <c r="Q20" s="35" t="s">
        <v>147</v>
      </c>
      <c r="R20" s="35" t="s">
        <v>148</v>
      </c>
      <c r="S20" s="29">
        <v>1</v>
      </c>
      <c r="T20" s="29">
        <v>1</v>
      </c>
      <c r="U20" s="33">
        <f t="shared" si="5"/>
        <v>2</v>
      </c>
      <c r="V20" s="34" t="str">
        <f>IF(OR(U20="",U20=0),"",LOOKUP(U20,[1]Listas!$C$70:$E$73))</f>
        <v>Bajo</v>
      </c>
      <c r="W20" s="29" t="s">
        <v>65</v>
      </c>
      <c r="X20" s="30" t="s">
        <v>170</v>
      </c>
      <c r="Y20" s="29" t="s">
        <v>91</v>
      </c>
    </row>
    <row r="21" spans="1:25" ht="163.5" customHeight="1" outlineLevel="1" x14ac:dyDescent="0.3">
      <c r="A21" s="28">
        <v>8</v>
      </c>
      <c r="B21" s="29" t="s">
        <v>34</v>
      </c>
      <c r="C21" s="29" t="s">
        <v>40</v>
      </c>
      <c r="D21" s="29" t="s">
        <v>42</v>
      </c>
      <c r="E21" s="30" t="s">
        <v>47</v>
      </c>
      <c r="F21" s="30" t="s">
        <v>202</v>
      </c>
      <c r="G21" s="30" t="s">
        <v>201</v>
      </c>
      <c r="H21" s="31">
        <v>1</v>
      </c>
      <c r="I21" s="32">
        <f>IF(H21="","",VLOOKUP(H21,[2]Listas!$A$82:$B$102,2,FALSE))</f>
        <v>0</v>
      </c>
      <c r="J21" s="30" t="s">
        <v>119</v>
      </c>
      <c r="K21" s="29">
        <v>2</v>
      </c>
      <c r="L21" s="29">
        <v>2</v>
      </c>
      <c r="M21" s="33">
        <v>4</v>
      </c>
      <c r="N21" s="34" t="str">
        <f>IF(OR(M21="",M21=0),"",LOOKUP(M21,Listas!$C$71:$E$74))</f>
        <v>Bajo</v>
      </c>
      <c r="O21" s="30" t="s">
        <v>200</v>
      </c>
      <c r="P21" s="30" t="s">
        <v>149</v>
      </c>
      <c r="Q21" s="35" t="s">
        <v>147</v>
      </c>
      <c r="R21" s="35" t="s">
        <v>99</v>
      </c>
      <c r="S21" s="29">
        <v>2</v>
      </c>
      <c r="T21" s="29">
        <v>2</v>
      </c>
      <c r="U21" s="33">
        <v>4</v>
      </c>
      <c r="V21" s="34" t="str">
        <f>IF(OR(U21="",U21=0),"",LOOKUP(U21,Listas!$C$71:$E$74))</f>
        <v>Bajo</v>
      </c>
      <c r="W21" s="29" t="s">
        <v>66</v>
      </c>
      <c r="X21" s="30" t="s">
        <v>199</v>
      </c>
      <c r="Y21" s="29" t="s">
        <v>91</v>
      </c>
    </row>
    <row r="22" spans="1:25" ht="129" customHeight="1" outlineLevel="1" x14ac:dyDescent="0.3">
      <c r="A22" s="115">
        <v>9</v>
      </c>
      <c r="B22" s="82" t="s">
        <v>35</v>
      </c>
      <c r="C22" s="82" t="s">
        <v>40</v>
      </c>
      <c r="D22" s="82" t="s">
        <v>43</v>
      </c>
      <c r="E22" s="82" t="s">
        <v>47</v>
      </c>
      <c r="F22" s="30" t="s">
        <v>120</v>
      </c>
      <c r="G22" s="30" t="s">
        <v>247</v>
      </c>
      <c r="H22" s="31">
        <v>0.5</v>
      </c>
      <c r="I22" s="32">
        <f>IF(H22="","",VLOOKUP(H22,[3]Listas!$A$82:$B$102,2,FALSE))</f>
        <v>0.5</v>
      </c>
      <c r="J22" s="77" t="s">
        <v>248</v>
      </c>
      <c r="K22" s="82">
        <v>1</v>
      </c>
      <c r="L22" s="82">
        <v>2</v>
      </c>
      <c r="M22" s="78">
        <f t="shared" ref="M22" si="7">IF(OR(K22="",L22=""),"",+K22+L22)</f>
        <v>3</v>
      </c>
      <c r="N22" s="80" t="str">
        <f>IF(OR(M22="",M22=0),"",LOOKUP(M22,Listas!$C$71:$E$74))</f>
        <v>Bajo</v>
      </c>
      <c r="O22" s="30" t="s">
        <v>203</v>
      </c>
      <c r="P22" s="30" t="s">
        <v>151</v>
      </c>
      <c r="Q22" s="85" t="s">
        <v>156</v>
      </c>
      <c r="R22" s="85" t="s">
        <v>148</v>
      </c>
      <c r="S22" s="82">
        <v>1</v>
      </c>
      <c r="T22" s="82">
        <v>1</v>
      </c>
      <c r="U22" s="78">
        <v>2</v>
      </c>
      <c r="V22" s="80" t="str">
        <f>IF(OR(U22="",U22=0),"",LOOKUP(U22,Listas!$C$71:$E$74))</f>
        <v>Bajo</v>
      </c>
      <c r="W22" s="82" t="s">
        <v>65</v>
      </c>
      <c r="X22" s="30" t="s">
        <v>204</v>
      </c>
      <c r="Y22" s="82" t="s">
        <v>97</v>
      </c>
    </row>
    <row r="23" spans="1:25" ht="201" customHeight="1" outlineLevel="1" x14ac:dyDescent="0.3">
      <c r="A23" s="116"/>
      <c r="B23" s="83"/>
      <c r="C23" s="83"/>
      <c r="D23" s="83"/>
      <c r="E23" s="83"/>
      <c r="F23" s="77" t="s">
        <v>207</v>
      </c>
      <c r="G23" s="30" t="s">
        <v>208</v>
      </c>
      <c r="H23" s="31">
        <v>0</v>
      </c>
      <c r="I23" s="32">
        <f>IF(H23="","",VLOOKUP(H23,Listas!$A$83:$B$103,2,FALSE))</f>
        <v>1</v>
      </c>
      <c r="J23" s="30" t="s">
        <v>249</v>
      </c>
      <c r="K23" s="84"/>
      <c r="L23" s="84"/>
      <c r="M23" s="88"/>
      <c r="N23" s="89"/>
      <c r="O23" s="30" t="s">
        <v>205</v>
      </c>
      <c r="P23" s="30" t="s">
        <v>102</v>
      </c>
      <c r="Q23" s="87"/>
      <c r="R23" s="87"/>
      <c r="S23" s="84"/>
      <c r="T23" s="84"/>
      <c r="U23" s="88"/>
      <c r="V23" s="89"/>
      <c r="W23" s="84"/>
      <c r="X23" s="30" t="s">
        <v>206</v>
      </c>
      <c r="Y23" s="84"/>
    </row>
    <row r="24" spans="1:25" ht="204" customHeight="1" outlineLevel="1" x14ac:dyDescent="0.3">
      <c r="A24" s="37">
        <v>10</v>
      </c>
      <c r="B24" s="29" t="s">
        <v>35</v>
      </c>
      <c r="C24" s="29" t="s">
        <v>40</v>
      </c>
      <c r="D24" s="29" t="s">
        <v>43</v>
      </c>
      <c r="E24" s="30" t="s">
        <v>106</v>
      </c>
      <c r="F24" s="30" t="s">
        <v>209</v>
      </c>
      <c r="G24" s="30" t="s">
        <v>250</v>
      </c>
      <c r="H24" s="31">
        <v>0</v>
      </c>
      <c r="I24" s="32">
        <f>IF(H24="","",VLOOKUP(H24,Listas!$A$83:$B$103,2,FALSE))</f>
        <v>1</v>
      </c>
      <c r="J24" s="30" t="s">
        <v>213</v>
      </c>
      <c r="K24" s="29">
        <v>1</v>
      </c>
      <c r="L24" s="29">
        <v>2</v>
      </c>
      <c r="M24" s="33">
        <f t="shared" ref="M24" si="8">IF(OR(K24="",L24=""),"",+K24+L24)</f>
        <v>3</v>
      </c>
      <c r="N24" s="34" t="str">
        <f>IF(OR(M24="",M24=0),"",LOOKUP(M24,Listas!$C$71:$E$74))</f>
        <v>Bajo</v>
      </c>
      <c r="O24" s="30" t="s">
        <v>210</v>
      </c>
      <c r="P24" s="30" t="s">
        <v>152</v>
      </c>
      <c r="Q24" s="35" t="s">
        <v>156</v>
      </c>
      <c r="R24" s="35" t="s">
        <v>157</v>
      </c>
      <c r="S24" s="29">
        <v>1</v>
      </c>
      <c r="T24" s="29">
        <v>1</v>
      </c>
      <c r="U24" s="33">
        <f t="shared" ref="U24" si="9">IF(OR(S24="",T24=""),"",S24+T24)</f>
        <v>2</v>
      </c>
      <c r="V24" s="34" t="str">
        <f>IF(OR(U24="",U24=0),"",LOOKUP(U24,Listas!$C$71:$E$74))</f>
        <v>Bajo</v>
      </c>
      <c r="W24" s="29" t="s">
        <v>65</v>
      </c>
      <c r="X24" s="30" t="s">
        <v>211</v>
      </c>
      <c r="Y24" s="29" t="s">
        <v>92</v>
      </c>
    </row>
    <row r="25" spans="1:25" ht="192" customHeight="1" outlineLevel="1" x14ac:dyDescent="0.3">
      <c r="A25" s="37">
        <v>11</v>
      </c>
      <c r="B25" s="29" t="s">
        <v>35</v>
      </c>
      <c r="C25" s="29" t="s">
        <v>40</v>
      </c>
      <c r="D25" s="29" t="s">
        <v>42</v>
      </c>
      <c r="E25" s="30" t="s">
        <v>45</v>
      </c>
      <c r="F25" s="30" t="s">
        <v>212</v>
      </c>
      <c r="G25" s="30" t="s">
        <v>93</v>
      </c>
      <c r="H25" s="31">
        <v>0</v>
      </c>
      <c r="I25" s="32">
        <f>IF(H25="","",VLOOKUP(H25,Listas!$A$83:$B$103,2,FALSE))</f>
        <v>1</v>
      </c>
      <c r="J25" s="30" t="s">
        <v>213</v>
      </c>
      <c r="K25" s="29">
        <v>2</v>
      </c>
      <c r="L25" s="29">
        <v>3</v>
      </c>
      <c r="M25" s="33">
        <f t="shared" ref="M25:M27" si="10">IF(OR(K25="",L25=""),"",+K25+L25)</f>
        <v>5</v>
      </c>
      <c r="N25" s="34" t="str">
        <f>IF(OR(M25="",M25=0),"",LOOKUP(M25,Listas!$C$71:$E$74))</f>
        <v>Medio</v>
      </c>
      <c r="O25" s="30" t="s">
        <v>251</v>
      </c>
      <c r="P25" s="30" t="s">
        <v>94</v>
      </c>
      <c r="Q25" s="35" t="s">
        <v>156</v>
      </c>
      <c r="R25" s="35" t="s">
        <v>157</v>
      </c>
      <c r="S25" s="29">
        <v>1</v>
      </c>
      <c r="T25" s="29">
        <v>3</v>
      </c>
      <c r="U25" s="33">
        <f t="shared" ref="U25:U27" si="11">IF(OR(S25="",T25=""),"",S25+T25)</f>
        <v>4</v>
      </c>
      <c r="V25" s="34" t="str">
        <f>IF(OR(U25="",U25=0),"",LOOKUP(U25,Listas!$C$71:$E$74))</f>
        <v>Bajo</v>
      </c>
      <c r="W25" s="29" t="s">
        <v>65</v>
      </c>
      <c r="X25" s="30" t="s">
        <v>214</v>
      </c>
      <c r="Y25" s="29" t="s">
        <v>92</v>
      </c>
    </row>
    <row r="26" spans="1:25" s="67" customFormat="1" ht="80" x14ac:dyDescent="0.35">
      <c r="A26" s="37">
        <v>12</v>
      </c>
      <c r="B26" s="62" t="s">
        <v>35</v>
      </c>
      <c r="C26" s="62" t="s">
        <v>40</v>
      </c>
      <c r="D26" s="62" t="s">
        <v>43</v>
      </c>
      <c r="E26" s="63" t="s">
        <v>47</v>
      </c>
      <c r="F26" s="71" t="s">
        <v>215</v>
      </c>
      <c r="G26" s="63" t="s">
        <v>134</v>
      </c>
      <c r="H26" s="64">
        <v>0</v>
      </c>
      <c r="I26" s="65">
        <f>IF(H26="","",VLOOKUP(H26,[1]Listas!$A$82:$B$102,2,FALSE))</f>
        <v>1</v>
      </c>
      <c r="J26" s="63" t="s">
        <v>135</v>
      </c>
      <c r="K26" s="29">
        <v>1</v>
      </c>
      <c r="L26" s="29">
        <v>2</v>
      </c>
      <c r="M26" s="33">
        <f t="shared" si="10"/>
        <v>3</v>
      </c>
      <c r="N26" s="34" t="str">
        <f>IF(OR(M26="",M26=0),"",LOOKUP(M26,[1]Listas!$C$70:$E$73))</f>
        <v>Bajo</v>
      </c>
      <c r="O26" s="63" t="s">
        <v>136</v>
      </c>
      <c r="P26" s="63" t="s">
        <v>152</v>
      </c>
      <c r="Q26" s="66" t="s">
        <v>156</v>
      </c>
      <c r="R26" s="66" t="s">
        <v>157</v>
      </c>
      <c r="S26" s="29">
        <v>1</v>
      </c>
      <c r="T26" s="29">
        <v>1</v>
      </c>
      <c r="U26" s="33">
        <f t="shared" si="11"/>
        <v>2</v>
      </c>
      <c r="V26" s="34" t="str">
        <f>IF(OR(U26="",U26=0),"",LOOKUP(U26,[1]Listas!$C$70:$E$73))</f>
        <v>Bajo</v>
      </c>
      <c r="W26" s="62" t="s">
        <v>65</v>
      </c>
      <c r="X26" s="63" t="s">
        <v>153</v>
      </c>
      <c r="Y26" s="62" t="s">
        <v>92</v>
      </c>
    </row>
    <row r="27" spans="1:25" s="67" customFormat="1" ht="70" x14ac:dyDescent="0.35">
      <c r="A27" s="37">
        <v>13</v>
      </c>
      <c r="B27" s="62" t="s">
        <v>35</v>
      </c>
      <c r="C27" s="62" t="s">
        <v>40</v>
      </c>
      <c r="D27" s="62" t="s">
        <v>43</v>
      </c>
      <c r="E27" s="63" t="s">
        <v>47</v>
      </c>
      <c r="F27" s="71" t="s">
        <v>216</v>
      </c>
      <c r="G27" s="63" t="s">
        <v>137</v>
      </c>
      <c r="H27" s="64">
        <v>0</v>
      </c>
      <c r="I27" s="65">
        <f>IF(H27="","",VLOOKUP(H27,[1]Listas!$A$82:$B$102,2,FALSE))</f>
        <v>1</v>
      </c>
      <c r="J27" s="63" t="s">
        <v>217</v>
      </c>
      <c r="K27" s="29">
        <v>1</v>
      </c>
      <c r="L27" s="29">
        <v>2</v>
      </c>
      <c r="M27" s="33">
        <f t="shared" si="10"/>
        <v>3</v>
      </c>
      <c r="N27" s="34" t="str">
        <f>IF(OR(M27="",M27=0),"",LOOKUP(M27,[1]Listas!$C$70:$E$73))</f>
        <v>Bajo</v>
      </c>
      <c r="O27" s="63" t="s">
        <v>218</v>
      </c>
      <c r="P27" s="63" t="s">
        <v>138</v>
      </c>
      <c r="Q27" s="66" t="s">
        <v>158</v>
      </c>
      <c r="R27" s="66" t="s">
        <v>159</v>
      </c>
      <c r="S27" s="29">
        <v>1</v>
      </c>
      <c r="T27" s="29">
        <v>1</v>
      </c>
      <c r="U27" s="33">
        <f t="shared" si="11"/>
        <v>2</v>
      </c>
      <c r="V27" s="34" t="str">
        <f>IF(OR(U27="",U27=0),"",LOOKUP(U27,[1]Listas!$C$70:$E$73))</f>
        <v>Bajo</v>
      </c>
      <c r="W27" s="62" t="s">
        <v>65</v>
      </c>
      <c r="X27" s="63" t="s">
        <v>219</v>
      </c>
      <c r="Y27" s="62" t="s">
        <v>92</v>
      </c>
    </row>
    <row r="28" spans="1:25" ht="151.5" customHeight="1" outlineLevel="1" x14ac:dyDescent="0.3">
      <c r="A28" s="37">
        <v>14</v>
      </c>
      <c r="B28" s="29" t="s">
        <v>35</v>
      </c>
      <c r="C28" s="29" t="s">
        <v>40</v>
      </c>
      <c r="D28" s="29" t="s">
        <v>43</v>
      </c>
      <c r="E28" s="30" t="s">
        <v>47</v>
      </c>
      <c r="F28" s="30" t="s">
        <v>252</v>
      </c>
      <c r="G28" s="30" t="s">
        <v>171</v>
      </c>
      <c r="H28" s="31">
        <v>1</v>
      </c>
      <c r="I28" s="32">
        <f>IF(H28="","",VLOOKUP(H28,[3]Listas!$A$82:$B$102,2,FALSE))</f>
        <v>0</v>
      </c>
      <c r="J28" s="30" t="s">
        <v>253</v>
      </c>
      <c r="K28" s="29">
        <v>3</v>
      </c>
      <c r="L28" s="29">
        <v>2</v>
      </c>
      <c r="M28" s="33">
        <v>5</v>
      </c>
      <c r="N28" s="34" t="str">
        <f>IF(OR(M28="",M28=0),"",LOOKUP(M28,Listas!$C$71:$E$74))</f>
        <v>Medio</v>
      </c>
      <c r="O28" s="30" t="s">
        <v>220</v>
      </c>
      <c r="P28" s="30" t="s">
        <v>98</v>
      </c>
      <c r="Q28" s="35" t="s">
        <v>158</v>
      </c>
      <c r="R28" s="35" t="s">
        <v>159</v>
      </c>
      <c r="S28" s="29">
        <v>1</v>
      </c>
      <c r="T28" s="29">
        <v>1</v>
      </c>
      <c r="U28" s="33">
        <v>2</v>
      </c>
      <c r="V28" s="34" t="str">
        <f>IF(OR(U28="",U28=0),"",LOOKUP(U28,Listas!$C$71:$E$74))</f>
        <v>Bajo</v>
      </c>
      <c r="W28" s="29" t="s">
        <v>66</v>
      </c>
      <c r="X28" s="29" t="s">
        <v>172</v>
      </c>
      <c r="Y28" s="29" t="s">
        <v>97</v>
      </c>
    </row>
    <row r="29" spans="1:25" ht="154.5" customHeight="1" outlineLevel="1" x14ac:dyDescent="0.3">
      <c r="A29" s="38">
        <v>15</v>
      </c>
      <c r="B29" s="29" t="s">
        <v>36</v>
      </c>
      <c r="C29" s="29" t="s">
        <v>40</v>
      </c>
      <c r="D29" s="29" t="s">
        <v>42</v>
      </c>
      <c r="E29" s="30" t="s">
        <v>47</v>
      </c>
      <c r="F29" s="30" t="s">
        <v>174</v>
      </c>
      <c r="G29" s="30" t="s">
        <v>173</v>
      </c>
      <c r="H29" s="31">
        <v>1</v>
      </c>
      <c r="I29" s="32">
        <f>IF(H29="","",VLOOKUP(H29,Listas!$A$83:$B$103,2,FALSE))</f>
        <v>0</v>
      </c>
      <c r="J29" s="30" t="s">
        <v>221</v>
      </c>
      <c r="K29" s="29">
        <v>1</v>
      </c>
      <c r="L29" s="29">
        <v>2</v>
      </c>
      <c r="M29" s="33">
        <f t="shared" ref="M29:M31" si="12">IF(OR(K29="",L29=""),"",+K29+L29)</f>
        <v>3</v>
      </c>
      <c r="N29" s="34" t="str">
        <f>IF(OR(M29="",M29=0),"",LOOKUP(M29,Listas!$C$71:$E$74))</f>
        <v>Bajo</v>
      </c>
      <c r="O29" s="30" t="s">
        <v>222</v>
      </c>
      <c r="P29" s="30" t="s">
        <v>161</v>
      </c>
      <c r="Q29" s="35" t="s">
        <v>160</v>
      </c>
      <c r="R29" s="35" t="s">
        <v>85</v>
      </c>
      <c r="S29" s="29">
        <v>1</v>
      </c>
      <c r="T29" s="29">
        <v>1</v>
      </c>
      <c r="U29" s="33">
        <f t="shared" si="5"/>
        <v>2</v>
      </c>
      <c r="V29" s="34" t="str">
        <f>IF(OR(U29="",U29=0),"",LOOKUP(U29,Listas!$C$71:$E$74))</f>
        <v>Bajo</v>
      </c>
      <c r="W29" s="29" t="s">
        <v>66</v>
      </c>
      <c r="X29" s="30" t="s">
        <v>254</v>
      </c>
      <c r="Y29" s="29" t="s">
        <v>80</v>
      </c>
    </row>
    <row r="30" spans="1:25" ht="150.75" customHeight="1" outlineLevel="1" x14ac:dyDescent="0.3">
      <c r="A30" s="38">
        <v>16</v>
      </c>
      <c r="B30" s="29" t="s">
        <v>36</v>
      </c>
      <c r="C30" s="29" t="s">
        <v>40</v>
      </c>
      <c r="D30" s="29" t="s">
        <v>43</v>
      </c>
      <c r="E30" s="30" t="s">
        <v>47</v>
      </c>
      <c r="F30" s="30" t="s">
        <v>174</v>
      </c>
      <c r="G30" s="30" t="s">
        <v>175</v>
      </c>
      <c r="H30" s="31">
        <v>0</v>
      </c>
      <c r="I30" s="32">
        <f>IF(H30="","",VLOOKUP(H30,Listas!$A$83:$B$103,2,FALSE))</f>
        <v>1</v>
      </c>
      <c r="J30" s="30" t="s">
        <v>255</v>
      </c>
      <c r="K30" s="29">
        <v>3</v>
      </c>
      <c r="L30" s="29">
        <v>2</v>
      </c>
      <c r="M30" s="33">
        <f t="shared" si="12"/>
        <v>5</v>
      </c>
      <c r="N30" s="34" t="str">
        <f>IF(OR(M30="",M30=0),"",LOOKUP(M30,Listas!$C$71:$E$74))</f>
        <v>Medio</v>
      </c>
      <c r="O30" s="30" t="s">
        <v>223</v>
      </c>
      <c r="P30" s="30" t="s">
        <v>154</v>
      </c>
      <c r="Q30" s="35" t="s">
        <v>160</v>
      </c>
      <c r="R30" s="35" t="s">
        <v>85</v>
      </c>
      <c r="S30" s="29">
        <v>1</v>
      </c>
      <c r="T30" s="29">
        <v>1</v>
      </c>
      <c r="U30" s="33">
        <f t="shared" si="5"/>
        <v>2</v>
      </c>
      <c r="V30" s="34" t="str">
        <f>IF(OR(U30="",U30=0),"",LOOKUP(U30,Listas!$C$71:$E$74))</f>
        <v>Bajo</v>
      </c>
      <c r="W30" s="29" t="s">
        <v>65</v>
      </c>
      <c r="X30" s="30" t="s">
        <v>256</v>
      </c>
      <c r="Y30" s="29" t="s">
        <v>81</v>
      </c>
    </row>
    <row r="31" spans="1:25" ht="167.25" customHeight="1" outlineLevel="1" x14ac:dyDescent="0.3">
      <c r="A31" s="38">
        <v>17</v>
      </c>
      <c r="B31" s="29" t="s">
        <v>36</v>
      </c>
      <c r="C31" s="29" t="s">
        <v>40</v>
      </c>
      <c r="D31" s="29" t="s">
        <v>43</v>
      </c>
      <c r="E31" s="30" t="s">
        <v>47</v>
      </c>
      <c r="F31" s="30" t="s">
        <v>174</v>
      </c>
      <c r="G31" s="30" t="s">
        <v>176</v>
      </c>
      <c r="H31" s="31">
        <v>0</v>
      </c>
      <c r="I31" s="32">
        <f>IF(H31="","",VLOOKUP(H31,Listas!$A$83:$B$103,2,FALSE))</f>
        <v>1</v>
      </c>
      <c r="J31" s="30" t="s">
        <v>258</v>
      </c>
      <c r="K31" s="29">
        <v>1</v>
      </c>
      <c r="L31" s="29">
        <v>3</v>
      </c>
      <c r="M31" s="33">
        <f t="shared" si="12"/>
        <v>4</v>
      </c>
      <c r="N31" s="34" t="str">
        <f>IF(OR(M31="",M31=0),"",LOOKUP(M31,Listas!$C$71:$E$74))</f>
        <v>Bajo</v>
      </c>
      <c r="O31" s="30" t="s">
        <v>162</v>
      </c>
      <c r="P31" s="30" t="s">
        <v>155</v>
      </c>
      <c r="Q31" s="35" t="s">
        <v>160</v>
      </c>
      <c r="R31" s="35" t="s">
        <v>85</v>
      </c>
      <c r="S31" s="29">
        <v>1</v>
      </c>
      <c r="T31" s="29">
        <v>1</v>
      </c>
      <c r="U31" s="33">
        <f t="shared" si="5"/>
        <v>2</v>
      </c>
      <c r="V31" s="34" t="str">
        <f>IF(OR(U31="",U31=0),"",LOOKUP(U31,Listas!$C$71:$E$74))</f>
        <v>Bajo</v>
      </c>
      <c r="W31" s="29" t="s">
        <v>65</v>
      </c>
      <c r="X31" s="30" t="s">
        <v>257</v>
      </c>
      <c r="Y31" s="29" t="s">
        <v>130</v>
      </c>
    </row>
    <row r="32" spans="1:25" ht="158.25" customHeight="1" outlineLevel="1" x14ac:dyDescent="0.3">
      <c r="A32" s="94">
        <v>18</v>
      </c>
      <c r="B32" s="82" t="s">
        <v>37</v>
      </c>
      <c r="C32" s="82" t="s">
        <v>40</v>
      </c>
      <c r="D32" s="82" t="s">
        <v>43</v>
      </c>
      <c r="E32" s="82" t="s">
        <v>47</v>
      </c>
      <c r="F32" s="82" t="s">
        <v>259</v>
      </c>
      <c r="G32" s="69" t="s">
        <v>139</v>
      </c>
      <c r="H32" s="90">
        <v>0</v>
      </c>
      <c r="I32" s="92">
        <f>IF(H32="","",VLOOKUP(H32,Listas!$A$83:$B$103,2,FALSE))</f>
        <v>1</v>
      </c>
      <c r="J32" s="30" t="s">
        <v>260</v>
      </c>
      <c r="K32" s="82">
        <v>2</v>
      </c>
      <c r="L32" s="82">
        <v>3</v>
      </c>
      <c r="M32" s="78">
        <f>IF(OR(K32="",L32=""),"",+K32+L32)</f>
        <v>5</v>
      </c>
      <c r="N32" s="80" t="str">
        <f>IF(OR(M32="",M32=0),"",LOOKUP(M32,Listas!$C$71:$E$74))</f>
        <v>Medio</v>
      </c>
      <c r="O32" s="82" t="s">
        <v>261</v>
      </c>
      <c r="P32" s="82" t="s">
        <v>83</v>
      </c>
      <c r="Q32" s="85" t="s">
        <v>164</v>
      </c>
      <c r="R32" s="85" t="s">
        <v>86</v>
      </c>
      <c r="S32" s="82">
        <v>1</v>
      </c>
      <c r="T32" s="82">
        <v>1</v>
      </c>
      <c r="U32" s="78">
        <f>IF(OR(S32="",T32=""),"",S32+T32)</f>
        <v>2</v>
      </c>
      <c r="V32" s="80" t="str">
        <f>IF(OR(U32="",U32=0),"",LOOKUP(U32,Listas!$C$71:$E$74))</f>
        <v>Bajo</v>
      </c>
      <c r="W32" s="82" t="s">
        <v>65</v>
      </c>
      <c r="X32" s="82" t="s">
        <v>262</v>
      </c>
      <c r="Y32" s="82" t="s">
        <v>82</v>
      </c>
    </row>
    <row r="33" spans="1:25" ht="54.75" customHeight="1" outlineLevel="1" x14ac:dyDescent="0.3">
      <c r="A33" s="95"/>
      <c r="B33" s="83"/>
      <c r="C33" s="83"/>
      <c r="D33" s="83"/>
      <c r="E33" s="83"/>
      <c r="F33" s="83"/>
      <c r="G33" s="30" t="s">
        <v>103</v>
      </c>
      <c r="H33" s="96"/>
      <c r="I33" s="97"/>
      <c r="J33" s="30" t="s">
        <v>121</v>
      </c>
      <c r="K33" s="83"/>
      <c r="L33" s="83"/>
      <c r="M33" s="79"/>
      <c r="N33" s="81"/>
      <c r="O33" s="83"/>
      <c r="P33" s="83"/>
      <c r="Q33" s="86"/>
      <c r="R33" s="86"/>
      <c r="S33" s="83"/>
      <c r="T33" s="83"/>
      <c r="U33" s="79"/>
      <c r="V33" s="81"/>
      <c r="W33" s="83"/>
      <c r="X33" s="83"/>
      <c r="Y33" s="83"/>
    </row>
    <row r="34" spans="1:25" ht="50.25" customHeight="1" outlineLevel="1" x14ac:dyDescent="0.3">
      <c r="A34" s="95"/>
      <c r="B34" s="83"/>
      <c r="C34" s="83"/>
      <c r="D34" s="83"/>
      <c r="E34" s="83"/>
      <c r="F34" s="83"/>
      <c r="G34" s="69" t="s">
        <v>140</v>
      </c>
      <c r="H34" s="96"/>
      <c r="I34" s="97"/>
      <c r="J34" s="82" t="s">
        <v>115</v>
      </c>
      <c r="K34" s="83"/>
      <c r="L34" s="83"/>
      <c r="M34" s="79"/>
      <c r="N34" s="81"/>
      <c r="O34" s="83"/>
      <c r="P34" s="83"/>
      <c r="Q34" s="86"/>
      <c r="R34" s="86"/>
      <c r="S34" s="83"/>
      <c r="T34" s="83"/>
      <c r="U34" s="79"/>
      <c r="V34" s="81"/>
      <c r="W34" s="83"/>
      <c r="X34" s="83"/>
      <c r="Y34" s="83"/>
    </row>
    <row r="35" spans="1:25" ht="21.75" customHeight="1" outlineLevel="1" x14ac:dyDescent="0.3">
      <c r="A35" s="95"/>
      <c r="B35" s="83"/>
      <c r="C35" s="83"/>
      <c r="D35" s="83"/>
      <c r="E35" s="83"/>
      <c r="F35" s="83"/>
      <c r="G35" s="30" t="s">
        <v>104</v>
      </c>
      <c r="H35" s="96"/>
      <c r="I35" s="97"/>
      <c r="J35" s="84"/>
      <c r="K35" s="83"/>
      <c r="L35" s="83"/>
      <c r="M35" s="79"/>
      <c r="N35" s="81"/>
      <c r="O35" s="84"/>
      <c r="P35" s="83"/>
      <c r="Q35" s="86"/>
      <c r="R35" s="86"/>
      <c r="S35" s="83"/>
      <c r="T35" s="83"/>
      <c r="U35" s="79"/>
      <c r="V35" s="81"/>
      <c r="W35" s="83"/>
      <c r="X35" s="83"/>
      <c r="Y35" s="83"/>
    </row>
    <row r="36" spans="1:25" ht="143.25" customHeight="1" outlineLevel="1" x14ac:dyDescent="0.3">
      <c r="A36" s="39">
        <v>19</v>
      </c>
      <c r="B36" s="29" t="s">
        <v>37</v>
      </c>
      <c r="C36" s="29" t="s">
        <v>40</v>
      </c>
      <c r="D36" s="29" t="s">
        <v>42</v>
      </c>
      <c r="E36" s="30" t="s">
        <v>47</v>
      </c>
      <c r="F36" s="30" t="s">
        <v>263</v>
      </c>
      <c r="G36" s="30" t="s">
        <v>107</v>
      </c>
      <c r="H36" s="31">
        <v>1</v>
      </c>
      <c r="I36" s="32">
        <f>IF(H36="","",VLOOKUP(H36,Listas!$A$83:$B$103,2,FALSE))</f>
        <v>0</v>
      </c>
      <c r="J36" s="30" t="s">
        <v>122</v>
      </c>
      <c r="K36" s="29">
        <v>1</v>
      </c>
      <c r="L36" s="29">
        <v>1</v>
      </c>
      <c r="M36" s="33">
        <f>IF(OR(K36="",L36=""),"",+K36+L36)</f>
        <v>2</v>
      </c>
      <c r="N36" s="34" t="str">
        <f>IF(OR(M36="",M36=0),"",LOOKUP(M36,Listas!$C$71:$E$74))</f>
        <v>Bajo</v>
      </c>
      <c r="O36" s="72" t="s">
        <v>163</v>
      </c>
      <c r="P36" s="30" t="s">
        <v>87</v>
      </c>
      <c r="Q36" s="35" t="s">
        <v>164</v>
      </c>
      <c r="R36" s="35" t="s">
        <v>86</v>
      </c>
      <c r="S36" s="29">
        <v>1</v>
      </c>
      <c r="T36" s="29">
        <v>1</v>
      </c>
      <c r="U36" s="33">
        <f>IF(OR(S36="",T36=""),"",S36+T36)</f>
        <v>2</v>
      </c>
      <c r="V36" s="34" t="str">
        <f>IF(OR(U36="",U36=0),"",LOOKUP(U36,Listas!$C$71:$E$74))</f>
        <v>Bajo</v>
      </c>
      <c r="W36" s="29" t="s">
        <v>66</v>
      </c>
      <c r="X36" s="29" t="s">
        <v>89</v>
      </c>
      <c r="Y36" s="29" t="s">
        <v>82</v>
      </c>
    </row>
    <row r="37" spans="1:25" s="68" customFormat="1" ht="129" customHeight="1" outlineLevel="1" x14ac:dyDescent="0.25">
      <c r="A37" s="39">
        <v>20</v>
      </c>
      <c r="B37" s="29" t="s">
        <v>37</v>
      </c>
      <c r="C37" s="29" t="s">
        <v>40</v>
      </c>
      <c r="D37" s="29" t="s">
        <v>42</v>
      </c>
      <c r="E37" s="30" t="s">
        <v>47</v>
      </c>
      <c r="F37" s="30" t="s">
        <v>108</v>
      </c>
      <c r="G37" s="30" t="s">
        <v>264</v>
      </c>
      <c r="H37" s="31">
        <v>1</v>
      </c>
      <c r="I37" s="32">
        <f>IF(H37="","",VLOOKUP(H37,Listas!$A$83:$B$103,2,FALSE))</f>
        <v>0</v>
      </c>
      <c r="J37" s="30" t="s">
        <v>165</v>
      </c>
      <c r="K37" s="29">
        <v>2</v>
      </c>
      <c r="L37" s="29">
        <v>3</v>
      </c>
      <c r="M37" s="33">
        <f t="shared" ref="M37" si="13">IF(OR(K37="",L37=""),"",+K37+L37)</f>
        <v>5</v>
      </c>
      <c r="N37" s="34" t="str">
        <f>IF(OR(M37="",M37=0),"",LOOKUP(M37,Listas!$C$71:$E$74))</f>
        <v>Medio</v>
      </c>
      <c r="O37" s="30" t="s">
        <v>96</v>
      </c>
      <c r="P37" s="30" t="s">
        <v>83</v>
      </c>
      <c r="Q37" s="35" t="s">
        <v>164</v>
      </c>
      <c r="R37" s="35" t="s">
        <v>90</v>
      </c>
      <c r="S37" s="29">
        <v>1</v>
      </c>
      <c r="T37" s="29">
        <v>1</v>
      </c>
      <c r="U37" s="33">
        <f t="shared" ref="U37" si="14">IF(OR(S37="",T37=""),"",S37+T37)</f>
        <v>2</v>
      </c>
      <c r="V37" s="34" t="str">
        <f>IF(OR(U37="",U37=0),"",LOOKUP(U37,Listas!$C$71:$E$74))</f>
        <v>Bajo</v>
      </c>
      <c r="W37" s="29" t="s">
        <v>65</v>
      </c>
      <c r="X37" s="29" t="s">
        <v>224</v>
      </c>
      <c r="Y37" s="29" t="s">
        <v>82</v>
      </c>
    </row>
    <row r="38" spans="1:25" ht="52.5" outlineLevel="1" x14ac:dyDescent="0.3">
      <c r="A38" s="94">
        <v>21</v>
      </c>
      <c r="B38" s="82" t="s">
        <v>37</v>
      </c>
      <c r="C38" s="82" t="s">
        <v>40</v>
      </c>
      <c r="D38" s="82" t="s">
        <v>43</v>
      </c>
      <c r="E38" s="82" t="s">
        <v>45</v>
      </c>
      <c r="F38" s="82" t="s">
        <v>225</v>
      </c>
      <c r="G38" s="30" t="s">
        <v>95</v>
      </c>
      <c r="H38" s="90">
        <v>0</v>
      </c>
      <c r="I38" s="92">
        <f>IF(H38="","",VLOOKUP(H38,Listas!$A$83:$B$103,2,FALSE))</f>
        <v>1</v>
      </c>
      <c r="J38" s="82" t="s">
        <v>226</v>
      </c>
      <c r="K38" s="82">
        <v>2</v>
      </c>
      <c r="L38" s="82">
        <v>2</v>
      </c>
      <c r="M38" s="78">
        <f>IF(OR(K38="",L38=""),"",+K38+L38)</f>
        <v>4</v>
      </c>
      <c r="N38" s="80" t="str">
        <f>IF(OR(M38="",M38=0),"",LOOKUP(M38,Listas!$C$71:$E$74))</f>
        <v>Bajo</v>
      </c>
      <c r="O38" s="82" t="s">
        <v>227</v>
      </c>
      <c r="P38" s="82" t="s">
        <v>84</v>
      </c>
      <c r="Q38" s="85" t="s">
        <v>164</v>
      </c>
      <c r="R38" s="85" t="s">
        <v>86</v>
      </c>
      <c r="S38" s="82">
        <v>1</v>
      </c>
      <c r="T38" s="82">
        <v>1</v>
      </c>
      <c r="U38" s="78">
        <f>IF(OR(S38="",T38=""),"",S38+T38)</f>
        <v>2</v>
      </c>
      <c r="V38" s="80" t="str">
        <f>IF(OR(U38="",U38=0),"",LOOKUP(U38,Listas!$C$71:$E$74))</f>
        <v>Bajo</v>
      </c>
      <c r="W38" s="82" t="s">
        <v>65</v>
      </c>
      <c r="X38" s="82" t="s">
        <v>265</v>
      </c>
      <c r="Y38" s="82" t="s">
        <v>82</v>
      </c>
    </row>
    <row r="39" spans="1:25" ht="38.25" customHeight="1" outlineLevel="1" x14ac:dyDescent="0.3">
      <c r="A39" s="98"/>
      <c r="B39" s="84"/>
      <c r="C39" s="84"/>
      <c r="D39" s="84"/>
      <c r="E39" s="84"/>
      <c r="F39" s="84"/>
      <c r="G39" s="30" t="s">
        <v>123</v>
      </c>
      <c r="H39" s="91"/>
      <c r="I39" s="93"/>
      <c r="J39" s="84"/>
      <c r="K39" s="84"/>
      <c r="L39" s="84"/>
      <c r="M39" s="88"/>
      <c r="N39" s="89"/>
      <c r="O39" s="84"/>
      <c r="P39" s="84"/>
      <c r="Q39" s="87"/>
      <c r="R39" s="87"/>
      <c r="S39" s="84"/>
      <c r="T39" s="84"/>
      <c r="U39" s="88"/>
      <c r="V39" s="89"/>
      <c r="W39" s="84"/>
      <c r="X39" s="84"/>
      <c r="Y39" s="84"/>
    </row>
    <row r="40" spans="1:25" ht="42" outlineLevel="1" x14ac:dyDescent="0.3">
      <c r="A40" s="94">
        <v>22</v>
      </c>
      <c r="B40" s="82" t="s">
        <v>37</v>
      </c>
      <c r="C40" s="82" t="s">
        <v>40</v>
      </c>
      <c r="D40" s="82" t="s">
        <v>43</v>
      </c>
      <c r="E40" s="82" t="s">
        <v>47</v>
      </c>
      <c r="F40" s="82" t="s">
        <v>124</v>
      </c>
      <c r="G40" s="30" t="s">
        <v>110</v>
      </c>
      <c r="H40" s="90">
        <v>0</v>
      </c>
      <c r="I40" s="92">
        <f>IF(H40="","",VLOOKUP(H40,Listas!$A$83:$B$103,2,FALSE))</f>
        <v>1</v>
      </c>
      <c r="J40" s="30" t="s">
        <v>266</v>
      </c>
      <c r="K40" s="82">
        <v>2</v>
      </c>
      <c r="L40" s="82">
        <v>2</v>
      </c>
      <c r="M40" s="78">
        <f>IF(OR(K40="",L40=""),"",+K40+L40)</f>
        <v>4</v>
      </c>
      <c r="N40" s="80" t="str">
        <f>IF(OR(M40="",M40=0),"",LOOKUP(M40,Listas!$C$71:$E$74))</f>
        <v>Bajo</v>
      </c>
      <c r="O40" s="82" t="s">
        <v>228</v>
      </c>
      <c r="P40" s="82" t="s">
        <v>83</v>
      </c>
      <c r="Q40" s="85" t="s">
        <v>164</v>
      </c>
      <c r="R40" s="85" t="s">
        <v>86</v>
      </c>
      <c r="S40" s="82">
        <v>1</v>
      </c>
      <c r="T40" s="82">
        <v>1</v>
      </c>
      <c r="U40" s="78">
        <f>IF(OR(S40="",T40=""),"",S40+T40)</f>
        <v>2</v>
      </c>
      <c r="V40" s="80" t="str">
        <f>IF(OR(U40="",U40=0),"",LOOKUP(U40,Listas!$C$71:$E$74))</f>
        <v>Bajo</v>
      </c>
      <c r="W40" s="82" t="s">
        <v>66</v>
      </c>
      <c r="X40" s="82" t="s">
        <v>267</v>
      </c>
      <c r="Y40" s="82" t="s">
        <v>82</v>
      </c>
    </row>
    <row r="41" spans="1:25" ht="51" customHeight="1" outlineLevel="1" x14ac:dyDescent="0.3">
      <c r="A41" s="95"/>
      <c r="B41" s="83"/>
      <c r="C41" s="83"/>
      <c r="D41" s="83"/>
      <c r="E41" s="83"/>
      <c r="F41" s="83"/>
      <c r="G41" s="30" t="s">
        <v>109</v>
      </c>
      <c r="H41" s="91"/>
      <c r="I41" s="93"/>
      <c r="J41" s="30" t="s">
        <v>125</v>
      </c>
      <c r="K41" s="83"/>
      <c r="L41" s="83"/>
      <c r="M41" s="79"/>
      <c r="N41" s="81"/>
      <c r="O41" s="83"/>
      <c r="P41" s="83"/>
      <c r="Q41" s="86"/>
      <c r="R41" s="86"/>
      <c r="S41" s="83"/>
      <c r="T41" s="83"/>
      <c r="U41" s="79"/>
      <c r="V41" s="81"/>
      <c r="W41" s="83"/>
      <c r="X41" s="83"/>
      <c r="Y41" s="83"/>
    </row>
    <row r="42" spans="1:25" s="67" customFormat="1" ht="93.75" customHeight="1" outlineLevel="1" x14ac:dyDescent="0.35">
      <c r="A42" s="98"/>
      <c r="B42" s="84"/>
      <c r="C42" s="84"/>
      <c r="D42" s="29" t="s">
        <v>42</v>
      </c>
      <c r="E42" s="84"/>
      <c r="F42" s="40" t="s">
        <v>111</v>
      </c>
      <c r="G42" s="30" t="s">
        <v>105</v>
      </c>
      <c r="H42" s="31">
        <v>1</v>
      </c>
      <c r="I42" s="32">
        <f>IF(H42="","",VLOOKUP(H42,[4]Listas!$A$82:$B$102,2,FALSE))</f>
        <v>0</v>
      </c>
      <c r="J42" s="30" t="s">
        <v>126</v>
      </c>
      <c r="K42" s="84"/>
      <c r="L42" s="84"/>
      <c r="M42" s="88"/>
      <c r="N42" s="89"/>
      <c r="O42" s="84"/>
      <c r="P42" s="84"/>
      <c r="Q42" s="87"/>
      <c r="R42" s="87"/>
      <c r="S42" s="84"/>
      <c r="T42" s="84"/>
      <c r="U42" s="88"/>
      <c r="V42" s="89"/>
      <c r="W42" s="84"/>
      <c r="X42" s="84"/>
      <c r="Y42" s="84"/>
    </row>
    <row r="43" spans="1:25" ht="122.25" customHeight="1" outlineLevel="1" x14ac:dyDescent="0.3">
      <c r="A43" s="39">
        <v>23</v>
      </c>
      <c r="B43" s="29" t="s">
        <v>37</v>
      </c>
      <c r="C43" s="29" t="s">
        <v>40</v>
      </c>
      <c r="D43" s="29" t="s">
        <v>43</v>
      </c>
      <c r="E43" s="30" t="s">
        <v>47</v>
      </c>
      <c r="F43" s="30" t="s">
        <v>127</v>
      </c>
      <c r="G43" s="30" t="s">
        <v>177</v>
      </c>
      <c r="H43" s="31">
        <v>0</v>
      </c>
      <c r="I43" s="32">
        <f>IF(H43="","",VLOOKUP(H43,Listas!$A$83:$B$103,2,FALSE))</f>
        <v>1</v>
      </c>
      <c r="J43" s="30" t="s">
        <v>178</v>
      </c>
      <c r="K43" s="29">
        <v>1</v>
      </c>
      <c r="L43" s="29">
        <v>2</v>
      </c>
      <c r="M43" s="33">
        <f>IF(OR(K43="",L43=""),"",+K43+L43)</f>
        <v>3</v>
      </c>
      <c r="N43" s="34" t="str">
        <f>IF(OR(M43="",M43=0),"",LOOKUP(M43,Listas!$C$71:$E$74))</f>
        <v>Bajo</v>
      </c>
      <c r="O43" s="30" t="s">
        <v>268</v>
      </c>
      <c r="P43" s="30" t="s">
        <v>83</v>
      </c>
      <c r="Q43" s="35" t="s">
        <v>164</v>
      </c>
      <c r="R43" s="35" t="s">
        <v>86</v>
      </c>
      <c r="S43" s="29">
        <v>1</v>
      </c>
      <c r="T43" s="29">
        <v>2</v>
      </c>
      <c r="U43" s="33">
        <f>IF(OR(S43="",T43=""),"",S43+T43)</f>
        <v>3</v>
      </c>
      <c r="V43" s="34" t="str">
        <f>IF(OR(U43="",U43=0),"",LOOKUP(U43,Listas!$C$71:$E$74))</f>
        <v>Bajo</v>
      </c>
      <c r="W43" s="29" t="s">
        <v>65</v>
      </c>
      <c r="X43" s="29" t="s">
        <v>224</v>
      </c>
      <c r="Y43" s="29" t="s">
        <v>82</v>
      </c>
    </row>
    <row r="44" spans="1:25" ht="113.25" customHeight="1" outlineLevel="1" x14ac:dyDescent="0.3">
      <c r="A44" s="39">
        <v>24</v>
      </c>
      <c r="B44" s="29" t="s">
        <v>37</v>
      </c>
      <c r="C44" s="29" t="s">
        <v>40</v>
      </c>
      <c r="D44" s="29" t="s">
        <v>43</v>
      </c>
      <c r="E44" s="30" t="s">
        <v>47</v>
      </c>
      <c r="F44" s="30" t="s">
        <v>112</v>
      </c>
      <c r="G44" s="30" t="s">
        <v>113</v>
      </c>
      <c r="H44" s="31">
        <v>0.5</v>
      </c>
      <c r="I44" s="32">
        <f>IF(H44="","",VLOOKUP(H44,Listas!$A$83:$B$103,2,FALSE))</f>
        <v>0.5</v>
      </c>
      <c r="J44" s="30" t="s">
        <v>269</v>
      </c>
      <c r="K44" s="29">
        <v>1</v>
      </c>
      <c r="L44" s="29">
        <v>1</v>
      </c>
      <c r="M44" s="33">
        <f>IF(OR(K44="",L44=""),"",+K44+L44)</f>
        <v>2</v>
      </c>
      <c r="N44" s="34" t="str">
        <f>IF(OR(M44="",M44=0),"",LOOKUP(M44,Listas!$C$71:$E$74))</f>
        <v>Bajo</v>
      </c>
      <c r="O44" s="30" t="s">
        <v>270</v>
      </c>
      <c r="P44" s="30" t="s">
        <v>83</v>
      </c>
      <c r="Q44" s="35" t="s">
        <v>164</v>
      </c>
      <c r="R44" s="35" t="s">
        <v>86</v>
      </c>
      <c r="S44" s="29">
        <v>2</v>
      </c>
      <c r="T44" s="29">
        <v>2</v>
      </c>
      <c r="U44" s="33">
        <f>IF(OR(S44="",T44=""),"",S44+T44)</f>
        <v>4</v>
      </c>
      <c r="V44" s="34" t="str">
        <f>IF(OR(U44="",U44=0),"",LOOKUP(U44,Listas!$C$71:$E$74))</f>
        <v>Bajo</v>
      </c>
      <c r="W44" s="29" t="s">
        <v>66</v>
      </c>
      <c r="X44" s="29" t="s">
        <v>271</v>
      </c>
      <c r="Y44" s="29" t="s">
        <v>82</v>
      </c>
    </row>
    <row r="45" spans="1:25" ht="144" customHeight="1" outlineLevel="1" x14ac:dyDescent="0.3">
      <c r="A45" s="39">
        <v>25</v>
      </c>
      <c r="B45" s="29" t="s">
        <v>37</v>
      </c>
      <c r="C45" s="29" t="s">
        <v>40</v>
      </c>
      <c r="D45" s="29" t="s">
        <v>43</v>
      </c>
      <c r="E45" s="30" t="s">
        <v>69</v>
      </c>
      <c r="F45" s="30" t="s">
        <v>114</v>
      </c>
      <c r="G45" s="30" t="s">
        <v>229</v>
      </c>
      <c r="H45" s="31">
        <v>0</v>
      </c>
      <c r="I45" s="32">
        <f>IF(H45="","",VLOOKUP(H45,Listas!$A$83:$B$103,2,FALSE))</f>
        <v>1</v>
      </c>
      <c r="J45" s="30" t="s">
        <v>232</v>
      </c>
      <c r="K45" s="29">
        <v>1</v>
      </c>
      <c r="L45" s="29">
        <v>2</v>
      </c>
      <c r="M45" s="33">
        <f>IF(OR(K45="",L45=""),"",+K45+L45)</f>
        <v>3</v>
      </c>
      <c r="N45" s="34" t="str">
        <f>IF(OR(M45="",M45=0),"",LOOKUP(M45,Listas!$C$71:$E$74))</f>
        <v>Bajo</v>
      </c>
      <c r="O45" s="30" t="s">
        <v>233</v>
      </c>
      <c r="P45" s="30" t="s">
        <v>83</v>
      </c>
      <c r="Q45" s="35" t="s">
        <v>164</v>
      </c>
      <c r="R45" s="35" t="s">
        <v>86</v>
      </c>
      <c r="S45" s="29">
        <v>1</v>
      </c>
      <c r="T45" s="29">
        <v>1</v>
      </c>
      <c r="U45" s="33">
        <f>IF(OR(S45="",T45=""),"",S45+T45)</f>
        <v>2</v>
      </c>
      <c r="V45" s="34" t="str">
        <f>IF(OR(U45="",U45=0),"",LOOKUP(U45,Listas!$C$71:$E$74))</f>
        <v>Bajo</v>
      </c>
      <c r="W45" s="29" t="s">
        <v>66</v>
      </c>
      <c r="X45" s="29" t="s">
        <v>224</v>
      </c>
      <c r="Y45" s="29" t="s">
        <v>82</v>
      </c>
    </row>
    <row r="46" spans="1:25" ht="409.5" customHeight="1" x14ac:dyDescent="0.3">
      <c r="A46" s="39">
        <v>26</v>
      </c>
      <c r="B46" s="54" t="s">
        <v>37</v>
      </c>
      <c r="C46" s="29" t="s">
        <v>40</v>
      </c>
      <c r="D46" s="54" t="s">
        <v>43</v>
      </c>
      <c r="E46" s="55" t="s">
        <v>48</v>
      </c>
      <c r="F46" s="55" t="s">
        <v>230</v>
      </c>
      <c r="G46" s="55" t="s">
        <v>272</v>
      </c>
      <c r="H46" s="56">
        <v>0.5</v>
      </c>
      <c r="I46" s="57">
        <f>IF(H46="","",VLOOKUP(H46,Listas!$A$83:$B$103,2,FALSE))</f>
        <v>0.5</v>
      </c>
      <c r="J46" s="55" t="s">
        <v>231</v>
      </c>
      <c r="K46" s="29">
        <v>3</v>
      </c>
      <c r="L46" s="29">
        <v>2</v>
      </c>
      <c r="M46" s="58">
        <f t="shared" ref="M46" si="15">IF(OR(K46="",L46=""),"",+K46+L46)</f>
        <v>5</v>
      </c>
      <c r="N46" s="34" t="str">
        <f>IF(OR(M46="",M46=0),"",LOOKUP(M46,Listas!$C$71:$E$74))</f>
        <v>Medio</v>
      </c>
      <c r="O46" s="55" t="s">
        <v>166</v>
      </c>
      <c r="P46" s="55" t="s">
        <v>167</v>
      </c>
      <c r="Q46" s="59" t="s">
        <v>164</v>
      </c>
      <c r="R46" s="59" t="s">
        <v>131</v>
      </c>
      <c r="S46" s="29">
        <v>1</v>
      </c>
      <c r="T46" s="29">
        <v>1</v>
      </c>
      <c r="U46" s="58">
        <f t="shared" ref="U46" si="16">IF(OR(S46="",T46=""),"",S46+T46)</f>
        <v>2</v>
      </c>
      <c r="V46" s="34" t="str">
        <f>IF(OR(U46="",U46=0),"",LOOKUP(U46,Listas!$C$71:$E$74))</f>
        <v>Bajo</v>
      </c>
      <c r="W46" s="54" t="s">
        <v>65</v>
      </c>
      <c r="X46" s="54" t="s">
        <v>168</v>
      </c>
      <c r="Y46" s="54" t="s">
        <v>132</v>
      </c>
    </row>
    <row r="47" spans="1:25" x14ac:dyDescent="0.3">
      <c r="A47" s="51" t="s">
        <v>88</v>
      </c>
      <c r="B47" s="51"/>
      <c r="C47" s="51"/>
      <c r="D47" s="51"/>
      <c r="E47" s="51"/>
      <c r="F47" s="51"/>
      <c r="G47" s="51"/>
      <c r="H47" s="52"/>
      <c r="I47" s="52"/>
      <c r="J47" s="52"/>
      <c r="K47" s="52"/>
      <c r="L47" s="51"/>
      <c r="M47" s="51"/>
      <c r="N47" s="51"/>
      <c r="O47" s="51"/>
      <c r="P47" s="51"/>
      <c r="Q47" s="51"/>
      <c r="R47" s="51"/>
      <c r="S47" s="51"/>
      <c r="T47" s="51"/>
      <c r="U47" s="52"/>
      <c r="V47" s="52"/>
      <c r="W47" s="52"/>
      <c r="X47" s="52"/>
      <c r="Y47" s="51"/>
    </row>
    <row r="48" spans="1:25" x14ac:dyDescent="0.3">
      <c r="F48" s="53"/>
    </row>
  </sheetData>
  <sheetProtection selectLockedCells="1"/>
  <mergeCells count="121">
    <mergeCell ref="P12:P15"/>
    <mergeCell ref="Q12:Q15"/>
    <mergeCell ref="R12:R15"/>
    <mergeCell ref="S12:S15"/>
    <mergeCell ref="T12:T15"/>
    <mergeCell ref="U12:U15"/>
    <mergeCell ref="A12:A15"/>
    <mergeCell ref="B12:B15"/>
    <mergeCell ref="C12:C15"/>
    <mergeCell ref="D12:D15"/>
    <mergeCell ref="E12:E15"/>
    <mergeCell ref="F12:F15"/>
    <mergeCell ref="A22:A23"/>
    <mergeCell ref="B22:B23"/>
    <mergeCell ref="C22:C23"/>
    <mergeCell ref="D22:D23"/>
    <mergeCell ref="E22:E23"/>
    <mergeCell ref="T32:T35"/>
    <mergeCell ref="H40:H41"/>
    <mergeCell ref="I40:I41"/>
    <mergeCell ref="D40:D41"/>
    <mergeCell ref="F40:F41"/>
    <mergeCell ref="Y40:Y42"/>
    <mergeCell ref="T40:T42"/>
    <mergeCell ref="U40:U42"/>
    <mergeCell ref="V40:V42"/>
    <mergeCell ref="W40:W42"/>
    <mergeCell ref="X40:X42"/>
    <mergeCell ref="K40:K42"/>
    <mergeCell ref="L40:L42"/>
    <mergeCell ref="M40:M42"/>
    <mergeCell ref="N40:N42"/>
    <mergeCell ref="S40:S42"/>
    <mergeCell ref="O40:O42"/>
    <mergeCell ref="L38:L39"/>
    <mergeCell ref="M38:M39"/>
    <mergeCell ref="N38:N39"/>
    <mergeCell ref="O38:O39"/>
    <mergeCell ref="A40:A42"/>
    <mergeCell ref="O32:O35"/>
    <mergeCell ref="K32:K35"/>
    <mergeCell ref="L32:L35"/>
    <mergeCell ref="M32:M35"/>
    <mergeCell ref="N32:N35"/>
    <mergeCell ref="Q32:Q35"/>
    <mergeCell ref="R32:R35"/>
    <mergeCell ref="S32:S35"/>
    <mergeCell ref="O12:O14"/>
    <mergeCell ref="H12:H15"/>
    <mergeCell ref="I12:I15"/>
    <mergeCell ref="J12:J15"/>
    <mergeCell ref="K12:K15"/>
    <mergeCell ref="Y22:Y23"/>
    <mergeCell ref="Q22:Q23"/>
    <mergeCell ref="R22:R23"/>
    <mergeCell ref="S22:S23"/>
    <mergeCell ref="T22:T23"/>
    <mergeCell ref="U22:U23"/>
    <mergeCell ref="K22:K23"/>
    <mergeCell ref="L22:L23"/>
    <mergeCell ref="M22:M23"/>
    <mergeCell ref="N22:N23"/>
    <mergeCell ref="V22:V23"/>
    <mergeCell ref="W22:W23"/>
    <mergeCell ref="V12:V15"/>
    <mergeCell ref="W12:W15"/>
    <mergeCell ref="X12:X15"/>
    <mergeCell ref="Y12:Y15"/>
    <mergeCell ref="L12:L15"/>
    <mergeCell ref="M12:M15"/>
    <mergeCell ref="N12:N15"/>
    <mergeCell ref="A1:Y1"/>
    <mergeCell ref="A2:Y2"/>
    <mergeCell ref="H9:I9"/>
    <mergeCell ref="X9:Y9"/>
    <mergeCell ref="A9:F9"/>
    <mergeCell ref="K9:N9"/>
    <mergeCell ref="O9:R9"/>
    <mergeCell ref="S9:W9"/>
    <mergeCell ref="C4:Y5"/>
    <mergeCell ref="P38:P39"/>
    <mergeCell ref="A32:A35"/>
    <mergeCell ref="B32:B35"/>
    <mergeCell ref="C32:C35"/>
    <mergeCell ref="D32:D35"/>
    <mergeCell ref="E32:E35"/>
    <mergeCell ref="F32:F35"/>
    <mergeCell ref="H32:H35"/>
    <mergeCell ref="I32:I35"/>
    <mergeCell ref="A38:A39"/>
    <mergeCell ref="B38:B39"/>
    <mergeCell ref="C38:C39"/>
    <mergeCell ref="D38:D39"/>
    <mergeCell ref="E38:E39"/>
    <mergeCell ref="F38:F39"/>
    <mergeCell ref="P32:P35"/>
    <mergeCell ref="J34:J35"/>
    <mergeCell ref="U32:U35"/>
    <mergeCell ref="V32:V35"/>
    <mergeCell ref="W32:W35"/>
    <mergeCell ref="X32:X35"/>
    <mergeCell ref="Y32:Y35"/>
    <mergeCell ref="B40:B42"/>
    <mergeCell ref="C40:C42"/>
    <mergeCell ref="E40:E42"/>
    <mergeCell ref="P40:P42"/>
    <mergeCell ref="Q40:Q42"/>
    <mergeCell ref="R40:R42"/>
    <mergeCell ref="Q38:Q39"/>
    <mergeCell ref="R38:R39"/>
    <mergeCell ref="S38:S39"/>
    <mergeCell ref="Y38:Y39"/>
    <mergeCell ref="T38:T39"/>
    <mergeCell ref="U38:U39"/>
    <mergeCell ref="V38:V39"/>
    <mergeCell ref="W38:W39"/>
    <mergeCell ref="X38:X39"/>
    <mergeCell ref="J38:J39"/>
    <mergeCell ref="H38:H39"/>
    <mergeCell ref="I38:I39"/>
    <mergeCell ref="K38:K39"/>
  </mergeCells>
  <printOptions horizontalCentered="1" verticalCentered="1"/>
  <pageMargins left="0.43307086614173229" right="0.23622047244094491" top="0.74803149606299213" bottom="1.1417322834645669" header="0.31496062992125984" footer="0.31496062992125984"/>
  <pageSetup paperSize="5" scale="53" fitToHeight="3" orientation="landscape" r:id="rId1"/>
  <headerFooter>
    <oddHeader>&amp;C&amp;G</oddHeader>
    <oddFooter>&amp;C&amp;G</oddFooter>
  </headerFooter>
  <rowBreaks count="1" manualBreakCount="1">
    <brk id="42" max="24" man="1"/>
  </rowBreaks>
  <legacyDrawingHF r:id="rId2"/>
  <extLst>
    <ext xmlns:x14="http://schemas.microsoft.com/office/spreadsheetml/2009/9/main" uri="{78C0D931-6437-407d-A8EE-F0AAD7539E65}">
      <x14:conditionalFormattings>
        <x14:conditionalFormatting xmlns:xm="http://schemas.microsoft.com/office/excel/2006/main">
          <x14:cfRule type="cellIs" priority="292" operator="equal" id="{1C2FE967-8C16-4DCF-9965-783E95168087}">
            <xm:f>Listas!$E$71</xm:f>
            <x14:dxf>
              <fill>
                <patternFill>
                  <bgColor rgb="FF92D050"/>
                </patternFill>
              </fill>
            </x14:dxf>
          </x14:cfRule>
          <x14:cfRule type="cellIs" priority="293" operator="equal" id="{DF91546C-737D-4A28-89C4-7C02F9326DF8}">
            <xm:f>Listas!$E$72</xm:f>
            <x14:dxf>
              <fill>
                <patternFill>
                  <bgColor rgb="FFFFFF00"/>
                </patternFill>
              </fill>
            </x14:dxf>
          </x14:cfRule>
          <x14:cfRule type="cellIs" priority="294" operator="equal" id="{1673A3E6-0A93-440E-BB06-3C7EEBB7572F}">
            <xm:f>Listas!$E$73</xm:f>
            <x14:dxf>
              <fill>
                <patternFill>
                  <bgColor theme="5"/>
                </patternFill>
              </fill>
            </x14:dxf>
          </x14:cfRule>
          <x14:cfRule type="cellIs" priority="295" operator="equal" id="{6BB0D9F7-2F43-4C7D-974A-2E75E5EE290A}">
            <xm:f>Listas!$E$74</xm:f>
            <x14:dxf>
              <fill>
                <patternFill>
                  <bgColor rgb="FFC00000"/>
                </patternFill>
              </fill>
            </x14:dxf>
          </x14:cfRule>
          <xm:sqref>N11 N18:N19 N29:N32 N36 V29:V32 V36 N38 V38 N43:N44 V43:V44 V18:V19 N40:N41 V40:V41 V21 N21</xm:sqref>
        </x14:conditionalFormatting>
        <x14:conditionalFormatting xmlns:xm="http://schemas.microsoft.com/office/excel/2006/main">
          <x14:cfRule type="cellIs" priority="280" operator="equal" id="{7F0A190F-C825-4F5F-A75C-F64CCD1D0955}">
            <xm:f>Listas!$E$71</xm:f>
            <x14:dxf>
              <fill>
                <patternFill>
                  <bgColor rgb="FF92D050"/>
                </patternFill>
              </fill>
            </x14:dxf>
          </x14:cfRule>
          <x14:cfRule type="cellIs" priority="281" operator="equal" id="{E55E2574-F00A-4139-AF80-127A8BFD37E4}">
            <xm:f>Listas!$E$72</xm:f>
            <x14:dxf>
              <fill>
                <patternFill>
                  <bgColor rgb="FFFFFF00"/>
                </patternFill>
              </fill>
            </x14:dxf>
          </x14:cfRule>
          <x14:cfRule type="cellIs" priority="282" operator="equal" id="{DB43D022-15D8-4AAE-82B3-E5B3B2A4D193}">
            <xm:f>Listas!$E$73</xm:f>
            <x14:dxf>
              <fill>
                <patternFill>
                  <bgColor theme="5"/>
                </patternFill>
              </fill>
            </x14:dxf>
          </x14:cfRule>
          <x14:cfRule type="cellIs" priority="283" operator="equal" id="{1B6E0E3F-F793-418E-886B-40942D3E29B6}">
            <xm:f>Listas!$E$74</xm:f>
            <x14:dxf>
              <fill>
                <patternFill>
                  <bgColor rgb="FFC00000"/>
                </patternFill>
              </fill>
            </x14:dxf>
          </x14:cfRule>
          <xm:sqref>V11</xm:sqref>
        </x14:conditionalFormatting>
        <x14:conditionalFormatting xmlns:xm="http://schemas.microsoft.com/office/excel/2006/main">
          <x14:cfRule type="cellIs" priority="273" operator="equal" id="{770682BC-64E0-4B9D-85FD-CF6CD5D2D413}">
            <xm:f>Listas!$E$71</xm:f>
            <x14:dxf>
              <fill>
                <patternFill>
                  <bgColor rgb="FF92D050"/>
                </patternFill>
              </fill>
            </x14:dxf>
          </x14:cfRule>
          <x14:cfRule type="cellIs" priority="274" operator="equal" id="{6615BA0E-006E-48FB-9EF8-163314E3196D}">
            <xm:f>Listas!$E$72</xm:f>
            <x14:dxf>
              <fill>
                <patternFill>
                  <bgColor rgb="FFFFFF00"/>
                </patternFill>
              </fill>
            </x14:dxf>
          </x14:cfRule>
          <x14:cfRule type="cellIs" priority="275" operator="equal" id="{A0E7E712-9CD0-4540-B876-C94BFAAE40EF}">
            <xm:f>Listas!$E$73</xm:f>
            <x14:dxf>
              <fill>
                <patternFill>
                  <bgColor theme="5"/>
                </patternFill>
              </fill>
            </x14:dxf>
          </x14:cfRule>
          <x14:cfRule type="cellIs" priority="276" operator="equal" id="{5EDD8524-B07C-43C3-9183-7AF7F406781B}">
            <xm:f>Listas!$E$74</xm:f>
            <x14:dxf>
              <fill>
                <patternFill>
                  <bgColor rgb="FFC00000"/>
                </patternFill>
              </fill>
            </x14:dxf>
          </x14:cfRule>
          <xm:sqref>N17</xm:sqref>
        </x14:conditionalFormatting>
        <x14:conditionalFormatting xmlns:xm="http://schemas.microsoft.com/office/excel/2006/main">
          <x14:cfRule type="cellIs" priority="269" operator="equal" id="{635D48FF-FA31-4BCD-978D-496D0E25A679}">
            <xm:f>Listas!$E$71</xm:f>
            <x14:dxf>
              <fill>
                <patternFill>
                  <bgColor rgb="FF92D050"/>
                </patternFill>
              </fill>
            </x14:dxf>
          </x14:cfRule>
          <x14:cfRule type="cellIs" priority="270" operator="equal" id="{6A59936B-9FC5-4366-B2DD-ACE8E5DDEBBF}">
            <xm:f>Listas!$E$72</xm:f>
            <x14:dxf>
              <fill>
                <patternFill>
                  <bgColor rgb="FFFFFF00"/>
                </patternFill>
              </fill>
            </x14:dxf>
          </x14:cfRule>
          <x14:cfRule type="cellIs" priority="271" operator="equal" id="{B4532F3C-E5EA-4FE9-8297-748B6C285D87}">
            <xm:f>Listas!$E$73</xm:f>
            <x14:dxf>
              <fill>
                <patternFill>
                  <bgColor theme="5"/>
                </patternFill>
              </fill>
            </x14:dxf>
          </x14:cfRule>
          <x14:cfRule type="cellIs" priority="272" operator="equal" id="{3519F681-6685-428F-A5BE-890BF5B8C7D5}">
            <xm:f>Listas!$E$74</xm:f>
            <x14:dxf>
              <fill>
                <patternFill>
                  <bgColor rgb="FFC00000"/>
                </patternFill>
              </fill>
            </x14:dxf>
          </x14:cfRule>
          <xm:sqref>V17</xm:sqref>
        </x14:conditionalFormatting>
        <x14:conditionalFormatting xmlns:xm="http://schemas.microsoft.com/office/excel/2006/main">
          <x14:cfRule type="cellIs" priority="264" operator="equal" id="{3BA19890-D57C-4804-8D05-876B8BFD6DCB}">
            <xm:f>Listas!$E$71</xm:f>
            <x14:dxf>
              <fill>
                <patternFill>
                  <bgColor rgb="FF92D050"/>
                </patternFill>
              </fill>
            </x14:dxf>
          </x14:cfRule>
          <x14:cfRule type="cellIs" priority="265" operator="equal" id="{C0F38039-A182-4186-898D-2D290935BB6C}">
            <xm:f>Listas!$E$72</xm:f>
            <x14:dxf>
              <fill>
                <patternFill>
                  <bgColor rgb="FFFFFF00"/>
                </patternFill>
              </fill>
            </x14:dxf>
          </x14:cfRule>
          <x14:cfRule type="cellIs" priority="266" operator="equal" id="{8099CF53-7E84-41CE-A93C-C424BD622930}">
            <xm:f>Listas!$E$73</xm:f>
            <x14:dxf>
              <fill>
                <patternFill>
                  <bgColor theme="5"/>
                </patternFill>
              </fill>
            </x14:dxf>
          </x14:cfRule>
          <x14:cfRule type="cellIs" priority="267" operator="equal" id="{90742CAD-B97F-47E6-8324-A85755CF4F69}">
            <xm:f>Listas!$E$74</xm:f>
            <x14:dxf>
              <fill>
                <patternFill>
                  <bgColor rgb="FFC00000"/>
                </patternFill>
              </fill>
            </x14:dxf>
          </x14:cfRule>
          <xm:sqref>N12:N13</xm:sqref>
        </x14:conditionalFormatting>
        <x14:conditionalFormatting xmlns:xm="http://schemas.microsoft.com/office/excel/2006/main">
          <x14:cfRule type="cellIs" priority="260" operator="equal" id="{35351112-F9A2-413C-90EC-2BAD8ECF4758}">
            <xm:f>Listas!$E$71</xm:f>
            <x14:dxf>
              <fill>
                <patternFill>
                  <bgColor rgb="FF92D050"/>
                </patternFill>
              </fill>
            </x14:dxf>
          </x14:cfRule>
          <x14:cfRule type="cellIs" priority="261" operator="equal" id="{7D8E1FB1-565E-41C5-BAB7-D73E7473704B}">
            <xm:f>Listas!$E$72</xm:f>
            <x14:dxf>
              <fill>
                <patternFill>
                  <bgColor rgb="FFFFFF00"/>
                </patternFill>
              </fill>
            </x14:dxf>
          </x14:cfRule>
          <x14:cfRule type="cellIs" priority="262" operator="equal" id="{E1B8E84B-CB09-406C-96CB-F432FF635343}">
            <xm:f>Listas!$E$73</xm:f>
            <x14:dxf>
              <fill>
                <patternFill>
                  <bgColor theme="5"/>
                </patternFill>
              </fill>
            </x14:dxf>
          </x14:cfRule>
          <x14:cfRule type="cellIs" priority="263" operator="equal" id="{5AABE560-F495-4AFA-A9C5-B7E8E848DE1E}">
            <xm:f>Listas!$E$74</xm:f>
            <x14:dxf>
              <fill>
                <patternFill>
                  <bgColor rgb="FFC00000"/>
                </patternFill>
              </fill>
            </x14:dxf>
          </x14:cfRule>
          <xm:sqref>V12:V13</xm:sqref>
        </x14:conditionalFormatting>
        <x14:conditionalFormatting xmlns:xm="http://schemas.microsoft.com/office/excel/2006/main">
          <x14:cfRule type="cellIs" priority="255" operator="equal" id="{DC18439B-C032-40F4-822D-8A5C1743D5BB}">
            <xm:f>Listas!$E$71</xm:f>
            <x14:dxf>
              <fill>
                <patternFill>
                  <bgColor rgb="FF92D050"/>
                </patternFill>
              </fill>
            </x14:dxf>
          </x14:cfRule>
          <x14:cfRule type="cellIs" priority="256" operator="equal" id="{C03D9AA0-BA2C-4633-8197-E5C235EDCFC1}">
            <xm:f>Listas!$E$72</xm:f>
            <x14:dxf>
              <fill>
                <patternFill>
                  <bgColor rgb="FFFFFF00"/>
                </patternFill>
              </fill>
            </x14:dxf>
          </x14:cfRule>
          <x14:cfRule type="cellIs" priority="257" operator="equal" id="{C6F7FAC2-7737-4AE4-9926-39345B7EEF97}">
            <xm:f>Listas!$E$73</xm:f>
            <x14:dxf>
              <fill>
                <patternFill>
                  <bgColor theme="5"/>
                </patternFill>
              </fill>
            </x14:dxf>
          </x14:cfRule>
          <x14:cfRule type="cellIs" priority="258" operator="equal" id="{F12748BF-6870-43F7-A509-CD7F14502F20}">
            <xm:f>Listas!$E$74</xm:f>
            <x14:dxf>
              <fill>
                <patternFill>
                  <bgColor rgb="FFC00000"/>
                </patternFill>
              </fill>
            </x14:dxf>
          </x14:cfRule>
          <xm:sqref>N45</xm:sqref>
        </x14:conditionalFormatting>
        <x14:conditionalFormatting xmlns:xm="http://schemas.microsoft.com/office/excel/2006/main">
          <x14:cfRule type="cellIs" priority="251" operator="equal" id="{354AE5C0-4F52-4EE5-961E-5FA6162B85B1}">
            <xm:f>Listas!$E$71</xm:f>
            <x14:dxf>
              <fill>
                <patternFill>
                  <bgColor rgb="FF92D050"/>
                </patternFill>
              </fill>
            </x14:dxf>
          </x14:cfRule>
          <x14:cfRule type="cellIs" priority="252" operator="equal" id="{5DEE9B79-1DEA-4B0B-99EE-D2A9AEE99F5F}">
            <xm:f>Listas!$E$72</xm:f>
            <x14:dxf>
              <fill>
                <patternFill>
                  <bgColor rgb="FFFFFF00"/>
                </patternFill>
              </fill>
            </x14:dxf>
          </x14:cfRule>
          <x14:cfRule type="cellIs" priority="253" operator="equal" id="{B1DF8558-73EE-4D9E-9CEE-36993AAE4090}">
            <xm:f>Listas!$E$73</xm:f>
            <x14:dxf>
              <fill>
                <patternFill>
                  <bgColor theme="5"/>
                </patternFill>
              </fill>
            </x14:dxf>
          </x14:cfRule>
          <x14:cfRule type="cellIs" priority="254" operator="equal" id="{56A5284B-C761-4AA3-BEB9-9EE6B594880A}">
            <xm:f>Listas!$E$74</xm:f>
            <x14:dxf>
              <fill>
                <patternFill>
                  <bgColor rgb="FFC00000"/>
                </patternFill>
              </fill>
            </x14:dxf>
          </x14:cfRule>
          <xm:sqref>V45</xm:sqref>
        </x14:conditionalFormatting>
        <x14:conditionalFormatting xmlns:xm="http://schemas.microsoft.com/office/excel/2006/main">
          <x14:cfRule type="cellIs" priority="246" operator="equal" id="{523624D3-60B7-4407-B432-423695EA7A67}">
            <xm:f>Listas!$E$71</xm:f>
            <x14:dxf>
              <fill>
                <patternFill>
                  <bgColor rgb="FF92D050"/>
                </patternFill>
              </fill>
            </x14:dxf>
          </x14:cfRule>
          <x14:cfRule type="cellIs" priority="247" operator="equal" id="{6B265898-1546-4EE5-BDCF-BF8FA7023DD5}">
            <xm:f>Listas!$E$72</xm:f>
            <x14:dxf>
              <fill>
                <patternFill>
                  <bgColor rgb="FFFFFF00"/>
                </patternFill>
              </fill>
            </x14:dxf>
          </x14:cfRule>
          <x14:cfRule type="cellIs" priority="248" operator="equal" id="{62D7B73D-8D60-4F5F-8822-A84E8C4DCDAE}">
            <xm:f>Listas!$E$73</xm:f>
            <x14:dxf>
              <fill>
                <patternFill>
                  <bgColor theme="5"/>
                </patternFill>
              </fill>
            </x14:dxf>
          </x14:cfRule>
          <x14:cfRule type="cellIs" priority="249" operator="equal" id="{893BF2E5-20D3-41AB-BD5A-1763ABE6F90C}">
            <xm:f>Listas!$E$74</xm:f>
            <x14:dxf>
              <fill>
                <patternFill>
                  <bgColor rgb="FFC00000"/>
                </patternFill>
              </fill>
            </x14:dxf>
          </x14:cfRule>
          <xm:sqref>N25 N28</xm:sqref>
        </x14:conditionalFormatting>
        <x14:conditionalFormatting xmlns:xm="http://schemas.microsoft.com/office/excel/2006/main">
          <x14:cfRule type="cellIs" priority="242" operator="equal" id="{C8171710-6D2B-4FE0-B807-31702C88F86A}">
            <xm:f>Listas!$E$71</xm:f>
            <x14:dxf>
              <fill>
                <patternFill>
                  <bgColor rgb="FF92D050"/>
                </patternFill>
              </fill>
            </x14:dxf>
          </x14:cfRule>
          <x14:cfRule type="cellIs" priority="243" operator="equal" id="{D47698AB-3CE9-4159-983B-6954E8F396C3}">
            <xm:f>Listas!$E$72</xm:f>
            <x14:dxf>
              <fill>
                <patternFill>
                  <bgColor rgb="FFFFFF00"/>
                </patternFill>
              </fill>
            </x14:dxf>
          </x14:cfRule>
          <x14:cfRule type="cellIs" priority="244" operator="equal" id="{E34AB593-A72A-4859-93FB-4D6D2D95E863}">
            <xm:f>Listas!$E$73</xm:f>
            <x14:dxf>
              <fill>
                <patternFill>
                  <bgColor theme="5"/>
                </patternFill>
              </fill>
            </x14:dxf>
          </x14:cfRule>
          <x14:cfRule type="cellIs" priority="245" operator="equal" id="{CA382A87-63F2-4A97-84FE-1C23FBCB6012}">
            <xm:f>Listas!$E$74</xm:f>
            <x14:dxf>
              <fill>
                <patternFill>
                  <bgColor rgb="FFC00000"/>
                </patternFill>
              </fill>
            </x14:dxf>
          </x14:cfRule>
          <xm:sqref>V25 V28</xm:sqref>
        </x14:conditionalFormatting>
        <x14:conditionalFormatting xmlns:xm="http://schemas.microsoft.com/office/excel/2006/main">
          <x14:cfRule type="cellIs" priority="237" operator="equal" id="{45501126-AB06-4993-807F-38E78AB4E13F}">
            <xm:f>Listas!$E$71</xm:f>
            <x14:dxf>
              <fill>
                <patternFill>
                  <bgColor rgb="FF92D050"/>
                </patternFill>
              </fill>
            </x14:dxf>
          </x14:cfRule>
          <x14:cfRule type="cellIs" priority="238" operator="equal" id="{D8A5C10D-755E-4C8E-9C9D-B42A1DBD4DEE}">
            <xm:f>Listas!$E$72</xm:f>
            <x14:dxf>
              <fill>
                <patternFill>
                  <bgColor rgb="FFFFFF00"/>
                </patternFill>
              </fill>
            </x14:dxf>
          </x14:cfRule>
          <x14:cfRule type="cellIs" priority="239" operator="equal" id="{708BD225-C76A-4338-96EC-D0B7599751C6}">
            <xm:f>Listas!$E$73</xm:f>
            <x14:dxf>
              <fill>
                <patternFill>
                  <bgColor theme="5"/>
                </patternFill>
              </fill>
            </x14:dxf>
          </x14:cfRule>
          <x14:cfRule type="cellIs" priority="240" operator="equal" id="{0FE6443F-8E2F-4ECC-BCE4-486456F54B3D}">
            <xm:f>Listas!$E$74</xm:f>
            <x14:dxf>
              <fill>
                <patternFill>
                  <bgColor rgb="FFC00000"/>
                </patternFill>
              </fill>
            </x14:dxf>
          </x14:cfRule>
          <xm:sqref>N24</xm:sqref>
        </x14:conditionalFormatting>
        <x14:conditionalFormatting xmlns:xm="http://schemas.microsoft.com/office/excel/2006/main">
          <x14:cfRule type="cellIs" priority="233" operator="equal" id="{5CDDF68E-481A-4B20-9229-D87B8A4EC6B6}">
            <xm:f>Listas!$E$71</xm:f>
            <x14:dxf>
              <fill>
                <patternFill>
                  <bgColor rgb="FF92D050"/>
                </patternFill>
              </fill>
            </x14:dxf>
          </x14:cfRule>
          <x14:cfRule type="cellIs" priority="234" operator="equal" id="{930958A9-9BF6-4C74-8D05-D9DA57B24968}">
            <xm:f>Listas!$E$72</xm:f>
            <x14:dxf>
              <fill>
                <patternFill>
                  <bgColor rgb="FFFFFF00"/>
                </patternFill>
              </fill>
            </x14:dxf>
          </x14:cfRule>
          <x14:cfRule type="cellIs" priority="235" operator="equal" id="{C2A7867F-643E-4AEB-B8F3-A4A30D647026}">
            <xm:f>Listas!$E$73</xm:f>
            <x14:dxf>
              <fill>
                <patternFill>
                  <bgColor theme="5"/>
                </patternFill>
              </fill>
            </x14:dxf>
          </x14:cfRule>
          <x14:cfRule type="cellIs" priority="236" operator="equal" id="{E1FA4BDF-DAA2-457E-BA5F-281E6342DE4B}">
            <xm:f>Listas!$E$74</xm:f>
            <x14:dxf>
              <fill>
                <patternFill>
                  <bgColor rgb="FFC00000"/>
                </patternFill>
              </fill>
            </x14:dxf>
          </x14:cfRule>
          <xm:sqref>V24</xm:sqref>
        </x14:conditionalFormatting>
        <x14:conditionalFormatting xmlns:xm="http://schemas.microsoft.com/office/excel/2006/main">
          <x14:cfRule type="cellIs" priority="167" operator="equal" id="{B6BCBD2A-93C8-4C34-9078-83C60B56339A}">
            <xm:f>Listas!$E$71</xm:f>
            <x14:dxf>
              <fill>
                <patternFill>
                  <bgColor rgb="FF92D050"/>
                </patternFill>
              </fill>
            </x14:dxf>
          </x14:cfRule>
          <x14:cfRule type="cellIs" priority="168" operator="equal" id="{8FC47829-1B23-47C0-A02C-0F8B3E554DE6}">
            <xm:f>Listas!$E$72</xm:f>
            <x14:dxf>
              <fill>
                <patternFill>
                  <bgColor rgb="FFFFFF00"/>
                </patternFill>
              </fill>
            </x14:dxf>
          </x14:cfRule>
          <x14:cfRule type="cellIs" priority="169" operator="equal" id="{E93BD994-1C8A-412B-9C6B-9CDAD49481A6}">
            <xm:f>Listas!$E$73</xm:f>
            <x14:dxf>
              <fill>
                <patternFill>
                  <bgColor theme="5"/>
                </patternFill>
              </fill>
            </x14:dxf>
          </x14:cfRule>
          <x14:cfRule type="cellIs" priority="170" operator="equal" id="{E636C130-57DE-41B0-880A-8073FD0D5BF4}">
            <xm:f>Listas!$E$74</xm:f>
            <x14:dxf>
              <fill>
                <patternFill>
                  <bgColor rgb="FFC00000"/>
                </patternFill>
              </fill>
            </x14:dxf>
          </x14:cfRule>
          <xm:sqref>V36</xm:sqref>
        </x14:conditionalFormatting>
        <x14:conditionalFormatting xmlns:xm="http://schemas.microsoft.com/office/excel/2006/main">
          <x14:cfRule type="cellIs" priority="163" operator="equal" id="{79AA378F-C1F6-4434-B012-F87F78AE9902}">
            <xm:f>Listas!$E$71</xm:f>
            <x14:dxf>
              <fill>
                <patternFill>
                  <bgColor rgb="FF92D050"/>
                </patternFill>
              </fill>
            </x14:dxf>
          </x14:cfRule>
          <x14:cfRule type="cellIs" priority="164" operator="equal" id="{8E647B89-0FAA-46DE-A0AF-4364938A6006}">
            <xm:f>Listas!$E$72</xm:f>
            <x14:dxf>
              <fill>
                <patternFill>
                  <bgColor rgb="FFFFFF00"/>
                </patternFill>
              </fill>
            </x14:dxf>
          </x14:cfRule>
          <x14:cfRule type="cellIs" priority="165" operator="equal" id="{47C3ABD1-448D-4235-AF2C-8635D428CC74}">
            <xm:f>Listas!$E$73</xm:f>
            <x14:dxf>
              <fill>
                <patternFill>
                  <bgColor theme="5"/>
                </patternFill>
              </fill>
            </x14:dxf>
          </x14:cfRule>
          <x14:cfRule type="cellIs" priority="166" operator="equal" id="{133E887C-616B-445D-8321-8180F66125B9}">
            <xm:f>Listas!$E$74</xm:f>
            <x14:dxf>
              <fill>
                <patternFill>
                  <bgColor rgb="FFC00000"/>
                </patternFill>
              </fill>
            </x14:dxf>
          </x14:cfRule>
          <xm:sqref>N22</xm:sqref>
        </x14:conditionalFormatting>
        <x14:conditionalFormatting xmlns:xm="http://schemas.microsoft.com/office/excel/2006/main">
          <x14:cfRule type="cellIs" priority="159" operator="equal" id="{8DD9823D-39E2-4894-A9A1-F77C999B8D71}">
            <xm:f>Listas!$E$71</xm:f>
            <x14:dxf>
              <fill>
                <patternFill>
                  <bgColor rgb="FF92D050"/>
                </patternFill>
              </fill>
            </x14:dxf>
          </x14:cfRule>
          <x14:cfRule type="cellIs" priority="160" operator="equal" id="{D4A73E28-EA7A-4D5A-AD06-C3E07F243DDB}">
            <xm:f>Listas!$E$72</xm:f>
            <x14:dxf>
              <fill>
                <patternFill>
                  <bgColor rgb="FFFFFF00"/>
                </patternFill>
              </fill>
            </x14:dxf>
          </x14:cfRule>
          <x14:cfRule type="cellIs" priority="161" operator="equal" id="{9937F508-5898-46E2-99FB-6EA3266D33C8}">
            <xm:f>Listas!$E$73</xm:f>
            <x14:dxf>
              <fill>
                <patternFill>
                  <bgColor theme="5"/>
                </patternFill>
              </fill>
            </x14:dxf>
          </x14:cfRule>
          <x14:cfRule type="cellIs" priority="162" operator="equal" id="{CBECDA3E-9F48-4AD0-834E-06C56C814D8C}">
            <xm:f>Listas!$E$74</xm:f>
            <x14:dxf>
              <fill>
                <patternFill>
                  <bgColor rgb="FFC00000"/>
                </patternFill>
              </fill>
            </x14:dxf>
          </x14:cfRule>
          <xm:sqref>V22</xm:sqref>
        </x14:conditionalFormatting>
        <x14:conditionalFormatting xmlns:xm="http://schemas.microsoft.com/office/excel/2006/main">
          <x14:cfRule type="cellIs" priority="143" operator="equal" id="{F383FF95-E7D1-4219-95ED-CC8A7B570CF7}">
            <xm:f>Listas!$E$71</xm:f>
            <x14:dxf>
              <fill>
                <patternFill>
                  <bgColor rgb="FF92D050"/>
                </patternFill>
              </fill>
            </x14:dxf>
          </x14:cfRule>
          <x14:cfRule type="cellIs" priority="144" operator="equal" id="{0F3B1A26-F001-4049-A48A-EF267731A84B}">
            <xm:f>Listas!$E$72</xm:f>
            <x14:dxf>
              <fill>
                <patternFill>
                  <bgColor rgb="FFFFFF00"/>
                </patternFill>
              </fill>
            </x14:dxf>
          </x14:cfRule>
          <x14:cfRule type="cellIs" priority="145" operator="equal" id="{E8CACB72-2D5A-47FD-8598-C01C412C53B0}">
            <xm:f>Listas!$E$73</xm:f>
            <x14:dxf>
              <fill>
                <patternFill>
                  <bgColor theme="5"/>
                </patternFill>
              </fill>
            </x14:dxf>
          </x14:cfRule>
          <x14:cfRule type="cellIs" priority="146" operator="equal" id="{CFD28010-0B2A-4A3F-8BDB-71C59B40A429}">
            <xm:f>Listas!$E$74</xm:f>
            <x14:dxf>
              <fill>
                <patternFill>
                  <bgColor rgb="FFC00000"/>
                </patternFill>
              </fill>
            </x14:dxf>
          </x14:cfRule>
          <xm:sqref>N37</xm:sqref>
        </x14:conditionalFormatting>
        <x14:conditionalFormatting xmlns:xm="http://schemas.microsoft.com/office/excel/2006/main">
          <x14:cfRule type="cellIs" priority="139" operator="equal" id="{26281096-AE5F-4A01-8BB5-A758192A64A8}">
            <xm:f>Listas!$E$71</xm:f>
            <x14:dxf>
              <fill>
                <patternFill>
                  <bgColor rgb="FF92D050"/>
                </patternFill>
              </fill>
            </x14:dxf>
          </x14:cfRule>
          <x14:cfRule type="cellIs" priority="140" operator="equal" id="{53C1339F-69C6-4627-ACCC-56F5EA8A8BB9}">
            <xm:f>Listas!$E$72</xm:f>
            <x14:dxf>
              <fill>
                <patternFill>
                  <bgColor rgb="FFFFFF00"/>
                </patternFill>
              </fill>
            </x14:dxf>
          </x14:cfRule>
          <x14:cfRule type="cellIs" priority="141" operator="equal" id="{30D6B728-7302-48F8-8837-C65E8B2DF340}">
            <xm:f>Listas!$E$73</xm:f>
            <x14:dxf>
              <fill>
                <patternFill>
                  <bgColor theme="5"/>
                </patternFill>
              </fill>
            </x14:dxf>
          </x14:cfRule>
          <x14:cfRule type="cellIs" priority="142" operator="equal" id="{1F60C1A4-CC2D-4672-AFA1-ECC84B5166B7}">
            <xm:f>Listas!$E$74</xm:f>
            <x14:dxf>
              <fill>
                <patternFill>
                  <bgColor rgb="FFC00000"/>
                </patternFill>
              </fill>
            </x14:dxf>
          </x14:cfRule>
          <xm:sqref>V37</xm:sqref>
        </x14:conditionalFormatting>
        <x14:conditionalFormatting xmlns:xm="http://schemas.microsoft.com/office/excel/2006/main">
          <x14:cfRule type="cellIs" priority="55" operator="equal" id="{7C84C346-493E-4EF0-8A5F-CAA36A32F367}">
            <xm:f>Listas!$E$71</xm:f>
            <x14:dxf>
              <fill>
                <patternFill>
                  <bgColor rgb="FF92D050"/>
                </patternFill>
              </fill>
            </x14:dxf>
          </x14:cfRule>
          <x14:cfRule type="cellIs" priority="56" operator="equal" id="{6FC080D3-6174-410A-9395-D5A4940E3443}">
            <xm:f>Listas!$E$72</xm:f>
            <x14:dxf>
              <fill>
                <patternFill>
                  <bgColor rgb="FFFFFF00"/>
                </patternFill>
              </fill>
            </x14:dxf>
          </x14:cfRule>
          <x14:cfRule type="cellIs" priority="57" operator="equal" id="{819EF17A-D8F9-4FF2-A51A-B39E853432A7}">
            <xm:f>Listas!$E$73</xm:f>
            <x14:dxf>
              <fill>
                <patternFill>
                  <bgColor theme="5"/>
                </patternFill>
              </fill>
            </x14:dxf>
          </x14:cfRule>
          <x14:cfRule type="cellIs" priority="58" operator="equal" id="{DC0621F2-D794-42E8-B191-664B5EB7F366}">
            <xm:f>Listas!$E$74</xm:f>
            <x14:dxf>
              <fill>
                <patternFill>
                  <bgColor rgb="FFC00000"/>
                </patternFill>
              </fill>
            </x14:dxf>
          </x14:cfRule>
          <xm:sqref>N16</xm:sqref>
        </x14:conditionalFormatting>
        <x14:conditionalFormatting xmlns:xm="http://schemas.microsoft.com/office/excel/2006/main">
          <x14:cfRule type="cellIs" priority="51" operator="equal" id="{65871460-5165-40AE-B562-8651B1555E90}">
            <xm:f>Listas!$E$71</xm:f>
            <x14:dxf>
              <fill>
                <patternFill>
                  <bgColor rgb="FF92D050"/>
                </patternFill>
              </fill>
            </x14:dxf>
          </x14:cfRule>
          <x14:cfRule type="cellIs" priority="52" operator="equal" id="{8D99C103-7C06-49FA-945F-93361A87B0C4}">
            <xm:f>Listas!$E$72</xm:f>
            <x14:dxf>
              <fill>
                <patternFill>
                  <bgColor rgb="FFFFFF00"/>
                </patternFill>
              </fill>
            </x14:dxf>
          </x14:cfRule>
          <x14:cfRule type="cellIs" priority="53" operator="equal" id="{4A30E608-6C03-4194-A9AC-3C602942F895}">
            <xm:f>Listas!$E$73</xm:f>
            <x14:dxf>
              <fill>
                <patternFill>
                  <bgColor theme="5"/>
                </patternFill>
              </fill>
            </x14:dxf>
          </x14:cfRule>
          <x14:cfRule type="cellIs" priority="54" operator="equal" id="{EC4CC196-A0E3-42DA-B0B2-938FC4119F58}">
            <xm:f>Listas!$E$74</xm:f>
            <x14:dxf>
              <fill>
                <patternFill>
                  <bgColor rgb="FFC00000"/>
                </patternFill>
              </fill>
            </x14:dxf>
          </x14:cfRule>
          <xm:sqref>V16</xm:sqref>
        </x14:conditionalFormatting>
        <x14:conditionalFormatting xmlns:xm="http://schemas.microsoft.com/office/excel/2006/main">
          <x14:cfRule type="cellIs" priority="46" operator="equal" id="{8B2B0504-326C-46D2-8633-20B87D850157}">
            <xm:f>Listas!$E$71</xm:f>
            <x14:dxf>
              <fill>
                <patternFill>
                  <bgColor rgb="FF92D050"/>
                </patternFill>
              </fill>
            </x14:dxf>
          </x14:cfRule>
          <x14:cfRule type="cellIs" priority="47" operator="equal" id="{7B53E302-FCF7-492A-B234-C79DD648E084}">
            <xm:f>Listas!$E$72</xm:f>
            <x14:dxf>
              <fill>
                <patternFill>
                  <bgColor rgb="FFFFFF00"/>
                </patternFill>
              </fill>
            </x14:dxf>
          </x14:cfRule>
          <x14:cfRule type="cellIs" priority="48" operator="equal" id="{AC983D9F-689A-4617-BBAD-189A5A87F7AE}">
            <xm:f>Listas!$E$73</xm:f>
            <x14:dxf>
              <fill>
                <patternFill>
                  <bgColor theme="5"/>
                </patternFill>
              </fill>
            </x14:dxf>
          </x14:cfRule>
          <x14:cfRule type="cellIs" priority="49" operator="equal" id="{899578B6-B3AD-4AE9-920C-B74393AB6990}">
            <xm:f>Listas!$E$74</xm:f>
            <x14:dxf>
              <fill>
                <patternFill>
                  <bgColor rgb="FFC00000"/>
                </patternFill>
              </fill>
            </x14:dxf>
          </x14:cfRule>
          <xm:sqref>N20</xm:sqref>
        </x14:conditionalFormatting>
        <x14:conditionalFormatting xmlns:xm="http://schemas.microsoft.com/office/excel/2006/main">
          <x14:cfRule type="cellIs" priority="42" operator="equal" id="{073EAA9E-DF7F-48A7-9479-9C85193A0EDC}">
            <xm:f>Listas!$E$71</xm:f>
            <x14:dxf>
              <fill>
                <patternFill>
                  <bgColor rgb="FF92D050"/>
                </patternFill>
              </fill>
            </x14:dxf>
          </x14:cfRule>
          <x14:cfRule type="cellIs" priority="43" operator="equal" id="{61060FB5-6C54-4036-AEB9-AF066D90F404}">
            <xm:f>Listas!$E$72</xm:f>
            <x14:dxf>
              <fill>
                <patternFill>
                  <bgColor rgb="FFFFFF00"/>
                </patternFill>
              </fill>
            </x14:dxf>
          </x14:cfRule>
          <x14:cfRule type="cellIs" priority="44" operator="equal" id="{A809D7A4-B8E3-4DA6-B433-332C101D92B2}">
            <xm:f>Listas!$E$73</xm:f>
            <x14:dxf>
              <fill>
                <patternFill>
                  <bgColor theme="5"/>
                </patternFill>
              </fill>
            </x14:dxf>
          </x14:cfRule>
          <x14:cfRule type="cellIs" priority="45" operator="equal" id="{B0B91791-830C-4D98-A873-5DB75F364749}">
            <xm:f>Listas!$E$74</xm:f>
            <x14:dxf>
              <fill>
                <patternFill>
                  <bgColor rgb="FFC00000"/>
                </patternFill>
              </fill>
            </x14:dxf>
          </x14:cfRule>
          <xm:sqref>V20</xm:sqref>
        </x14:conditionalFormatting>
        <x14:conditionalFormatting xmlns:xm="http://schemas.microsoft.com/office/excel/2006/main">
          <x14:cfRule type="cellIs" priority="37" operator="equal" id="{4BA4EE6C-EC93-418E-8D65-2468BF5052A0}">
            <xm:f>Listas!$E$71</xm:f>
            <x14:dxf>
              <fill>
                <patternFill>
                  <bgColor rgb="FF92D050"/>
                </patternFill>
              </fill>
            </x14:dxf>
          </x14:cfRule>
          <x14:cfRule type="cellIs" priority="38" operator="equal" id="{830C9FFF-0F6F-4879-96FA-84CFAC167124}">
            <xm:f>Listas!$E$72</xm:f>
            <x14:dxf>
              <fill>
                <patternFill>
                  <bgColor rgb="FFFFFF00"/>
                </patternFill>
              </fill>
            </x14:dxf>
          </x14:cfRule>
          <x14:cfRule type="cellIs" priority="39" operator="equal" id="{43A09B18-5D01-4028-8A68-DD1CA33ABE64}">
            <xm:f>Listas!$E$73</xm:f>
            <x14:dxf>
              <fill>
                <patternFill>
                  <bgColor theme="5"/>
                </patternFill>
              </fill>
            </x14:dxf>
          </x14:cfRule>
          <x14:cfRule type="cellIs" priority="40" operator="equal" id="{D323E62D-16F3-4C3A-930D-26815AFAB87A}">
            <xm:f>Listas!$E$74</xm:f>
            <x14:dxf>
              <fill>
                <patternFill>
                  <bgColor rgb="FFC00000"/>
                </patternFill>
              </fill>
            </x14:dxf>
          </x14:cfRule>
          <xm:sqref>V27</xm:sqref>
        </x14:conditionalFormatting>
        <x14:conditionalFormatting xmlns:xm="http://schemas.microsoft.com/office/excel/2006/main">
          <x14:cfRule type="cellIs" priority="33" operator="equal" id="{7A5F0B0E-D14E-4B65-B03A-66E6AEB32AE8}">
            <xm:f>Listas!$E$71</xm:f>
            <x14:dxf>
              <fill>
                <patternFill>
                  <bgColor rgb="FF92D050"/>
                </patternFill>
              </fill>
            </x14:dxf>
          </x14:cfRule>
          <x14:cfRule type="cellIs" priority="34" operator="equal" id="{FE00D3C3-C6F7-4A83-97C7-C37AAB7F72FF}">
            <xm:f>Listas!$E$72</xm:f>
            <x14:dxf>
              <fill>
                <patternFill>
                  <bgColor rgb="FFFFFF00"/>
                </patternFill>
              </fill>
            </x14:dxf>
          </x14:cfRule>
          <x14:cfRule type="cellIs" priority="35" operator="equal" id="{ACED7A9C-6922-434F-A0BD-D464202DACAF}">
            <xm:f>Listas!$E$73</xm:f>
            <x14:dxf>
              <fill>
                <patternFill>
                  <bgColor theme="5"/>
                </patternFill>
              </fill>
            </x14:dxf>
          </x14:cfRule>
          <x14:cfRule type="cellIs" priority="36" operator="equal" id="{F1DCDC1F-EEDF-4C56-AECC-B3A7519AE1AA}">
            <xm:f>Listas!$E$74</xm:f>
            <x14:dxf>
              <fill>
                <patternFill>
                  <bgColor rgb="FFC00000"/>
                </patternFill>
              </fill>
            </x14:dxf>
          </x14:cfRule>
          <xm:sqref>V26</xm:sqref>
        </x14:conditionalFormatting>
        <x14:conditionalFormatting xmlns:xm="http://schemas.microsoft.com/office/excel/2006/main">
          <x14:cfRule type="cellIs" priority="29" operator="equal" id="{D20B6DAE-1EAB-4EA7-A9C2-199968E34181}">
            <xm:f>Listas!$E$71</xm:f>
            <x14:dxf>
              <fill>
                <patternFill>
                  <bgColor rgb="FF92D050"/>
                </patternFill>
              </fill>
            </x14:dxf>
          </x14:cfRule>
          <x14:cfRule type="cellIs" priority="30" operator="equal" id="{CB07D65D-799E-4AF7-B4D6-8617E11AE188}">
            <xm:f>Listas!$E$72</xm:f>
            <x14:dxf>
              <fill>
                <patternFill>
                  <bgColor rgb="FFFFFF00"/>
                </patternFill>
              </fill>
            </x14:dxf>
          </x14:cfRule>
          <x14:cfRule type="cellIs" priority="31" operator="equal" id="{0BBE99AD-CEE4-4A87-92F4-816BDE15F4FA}">
            <xm:f>Listas!$E$73</xm:f>
            <x14:dxf>
              <fill>
                <patternFill>
                  <bgColor theme="5"/>
                </patternFill>
              </fill>
            </x14:dxf>
          </x14:cfRule>
          <x14:cfRule type="cellIs" priority="32" operator="equal" id="{BD2591E3-2351-4C26-9C3A-10874EA5ADA5}">
            <xm:f>Listas!$E$74</xm:f>
            <x14:dxf>
              <fill>
                <patternFill>
                  <bgColor rgb="FFC00000"/>
                </patternFill>
              </fill>
            </x14:dxf>
          </x14:cfRule>
          <xm:sqref>N26</xm:sqref>
        </x14:conditionalFormatting>
        <x14:conditionalFormatting xmlns:xm="http://schemas.microsoft.com/office/excel/2006/main">
          <x14:cfRule type="cellIs" priority="25" operator="equal" id="{4FE8D4FA-1B0C-44FF-8D6B-9748A376A72A}">
            <xm:f>Listas!$E$71</xm:f>
            <x14:dxf>
              <fill>
                <patternFill>
                  <bgColor rgb="FF92D050"/>
                </patternFill>
              </fill>
            </x14:dxf>
          </x14:cfRule>
          <x14:cfRule type="cellIs" priority="26" operator="equal" id="{8202FC65-4DED-4EFB-B164-E05D0E5F92D6}">
            <xm:f>Listas!$E$72</xm:f>
            <x14:dxf>
              <fill>
                <patternFill>
                  <bgColor rgb="FFFFFF00"/>
                </patternFill>
              </fill>
            </x14:dxf>
          </x14:cfRule>
          <x14:cfRule type="cellIs" priority="27" operator="equal" id="{70B17EE0-858E-4ADD-BAF4-769460F67EE4}">
            <xm:f>Listas!$E$73</xm:f>
            <x14:dxf>
              <fill>
                <patternFill>
                  <bgColor theme="5"/>
                </patternFill>
              </fill>
            </x14:dxf>
          </x14:cfRule>
          <x14:cfRule type="cellIs" priority="28" operator="equal" id="{DF39D768-8453-4D8B-9F2B-4C2D44C005B7}">
            <xm:f>Listas!$E$74</xm:f>
            <x14:dxf>
              <fill>
                <patternFill>
                  <bgColor rgb="FFC00000"/>
                </patternFill>
              </fill>
            </x14:dxf>
          </x14:cfRule>
          <xm:sqref>N27</xm:sqref>
        </x14:conditionalFormatting>
        <x14:conditionalFormatting xmlns:xm="http://schemas.microsoft.com/office/excel/2006/main">
          <x14:cfRule type="cellIs" priority="9" operator="equal" id="{697A20C7-EDBF-458D-AC68-C3CF84C8EDA3}">
            <xm:f>Listas!$E$71</xm:f>
            <x14:dxf>
              <fill>
                <patternFill>
                  <bgColor rgb="FF92D050"/>
                </patternFill>
              </fill>
            </x14:dxf>
          </x14:cfRule>
          <x14:cfRule type="cellIs" priority="10" operator="equal" id="{C174B7CD-18C6-4618-91BA-EEC48C83133E}">
            <xm:f>Listas!$E$72</xm:f>
            <x14:dxf>
              <fill>
                <patternFill>
                  <bgColor rgb="FFFFFF00"/>
                </patternFill>
              </fill>
            </x14:dxf>
          </x14:cfRule>
          <x14:cfRule type="cellIs" priority="11" operator="equal" id="{4EA58062-4F79-43F2-A5EE-C58BF552F0FB}">
            <xm:f>Listas!$E$73</xm:f>
            <x14:dxf>
              <fill>
                <patternFill>
                  <bgColor theme="5"/>
                </patternFill>
              </fill>
            </x14:dxf>
          </x14:cfRule>
          <x14:cfRule type="cellIs" priority="12" operator="equal" id="{456ACEAD-A77B-4CE6-89BA-F3041B647CD1}">
            <xm:f>Listas!$E$74</xm:f>
            <x14:dxf>
              <fill>
                <patternFill>
                  <bgColor rgb="FFC00000"/>
                </patternFill>
              </fill>
            </x14:dxf>
          </x14:cfRule>
          <xm:sqref>V46</xm:sqref>
        </x14:conditionalFormatting>
        <x14:conditionalFormatting xmlns:xm="http://schemas.microsoft.com/office/excel/2006/main">
          <x14:cfRule type="cellIs" priority="13" operator="equal" id="{4B16603A-5E37-4F08-BA84-4556D811EFAE}">
            <xm:f>Listas!$E$71</xm:f>
            <x14:dxf>
              <fill>
                <patternFill>
                  <bgColor rgb="FF92D050"/>
                </patternFill>
              </fill>
            </x14:dxf>
          </x14:cfRule>
          <x14:cfRule type="cellIs" priority="14" operator="equal" id="{7FB7D0C8-70E0-4734-8BE9-5F69503115C3}">
            <xm:f>Listas!$E$72</xm:f>
            <x14:dxf>
              <fill>
                <patternFill>
                  <bgColor rgb="FFFFFF00"/>
                </patternFill>
              </fill>
            </x14:dxf>
          </x14:cfRule>
          <x14:cfRule type="cellIs" priority="15" operator="equal" id="{2D602B57-BB79-438B-8912-ECF1D0698B42}">
            <xm:f>Listas!$E$73</xm:f>
            <x14:dxf>
              <fill>
                <patternFill>
                  <bgColor theme="5"/>
                </patternFill>
              </fill>
            </x14:dxf>
          </x14:cfRule>
          <x14:cfRule type="cellIs" priority="16" operator="equal" id="{11518A29-05DB-4F72-91C3-C93C65B0E875}">
            <xm:f>Listas!$E$74</xm:f>
            <x14:dxf>
              <fill>
                <patternFill>
                  <bgColor rgb="FFC00000"/>
                </patternFill>
              </fill>
            </x14:dxf>
          </x14:cfRule>
          <xm:sqref>N46</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Listas!$A$6:$A$9</xm:f>
          </x14:formula1>
          <xm:sqref>B11:B13 B16:B22 B24:B32 B40 B36:B38 B43:B45</xm:sqref>
        </x14:dataValidation>
        <x14:dataValidation type="list" allowBlank="1" showInputMessage="1" showErrorMessage="1" xr:uid="{00000000-0002-0000-0000-000001000000}">
          <x14:formula1>
            <xm:f>Listas!$A$16:$A$17</xm:f>
          </x14:formula1>
          <xm:sqref>C11:C13 C16:C22 C24:C32 C40 C36:C38 C43:C46</xm:sqref>
        </x14:dataValidation>
        <x14:dataValidation type="list" allowBlank="1" showInputMessage="1" showErrorMessage="1" xr:uid="{00000000-0002-0000-0000-000002000000}">
          <x14:formula1>
            <xm:f>Listas!$A$33:$A$40</xm:f>
          </x14:formula1>
          <xm:sqref>E11:E13 E16:E22 E24:E32 E40 E36:E38 E43:E46</xm:sqref>
        </x14:dataValidation>
        <x14:dataValidation type="list" allowBlank="1" showInputMessage="1" showErrorMessage="1" xr:uid="{00000000-0002-0000-0000-000003000000}">
          <x14:formula1>
            <xm:f>Listas!$A$49:$A$53</xm:f>
          </x14:formula1>
          <xm:sqref>K11:K13 S24:S32 K24:K32 S16:S22 K16:K21 S11:S13 K40:K41 S36:S38 S40:S41 K36:K38 S43:S46 K43:K46</xm:sqref>
        </x14:dataValidation>
        <x14:dataValidation type="list" allowBlank="1" showInputMessage="1" showErrorMessage="1" xr:uid="{00000000-0002-0000-0000-000004000000}">
          <x14:formula1>
            <xm:f>Listas!$A$59:$A$63</xm:f>
          </x14:formula1>
          <xm:sqref>L11:L13 T24:T32 L24:L32 T16:T22 L16:L21 T11:T13 L40:L41 T36:T38 T40:T41 L36:L38 T43:T46 L43:L46</xm:sqref>
        </x14:dataValidation>
        <x14:dataValidation type="list" allowBlank="1" showInputMessage="1" showErrorMessage="1" xr:uid="{00000000-0002-0000-0000-000005000000}">
          <x14:formula1>
            <xm:f>Listas!$A$24:$A$25</xm:f>
          </x14:formula1>
          <xm:sqref>D11:D13 D17:D22 D24:D32 D36:D38 D40 D42:D46</xm:sqref>
        </x14:dataValidation>
        <x14:dataValidation type="list" allowBlank="1" showInputMessage="1" showErrorMessage="1" xr:uid="{00000000-0002-0000-0000-000006000000}">
          <x14:formula1>
            <xm:f>Listas!$A$77:$A$78</xm:f>
          </x14:formula1>
          <xm:sqref>W11:W13 W16:W22 W24:W32 W36:W38 W40:W41 W43:W46</xm:sqref>
        </x14:dataValidation>
        <x14:dataValidation type="list" allowBlank="1" showInputMessage="1" showErrorMessage="1" xr:uid="{00000000-0002-0000-0000-000007000000}">
          <x14:formula1>
            <xm:f>Listas!$A$83:$A$103</xm:f>
          </x14:formula1>
          <xm:sqref>H40 H11:H13 H29:H32 H16:H20 H22:H27 H36:H38 H43:H46</xm:sqref>
        </x14:dataValidation>
        <x14:dataValidation type="list" allowBlank="1" showInputMessage="1" showErrorMessage="1" xr:uid="{00000000-0002-0000-0000-000008000000}">
          <x14:formula1>
            <xm:f>'X:\2019\TRAMITADOS\L 32 PAPEL DE SEGURIDAD\[Matriz de riesgo papel Final.xlsx]Listas'!#REF!</xm:f>
          </x14:formula1>
          <xm:sqref>H28 K22:L22</xm:sqref>
        </x14:dataValidation>
        <x14:dataValidation type="list" allowBlank="1" showInputMessage="1" showErrorMessage="1" xr:uid="{00000000-0002-0000-0000-000009000000}">
          <x14:formula1>
            <xm:f>'D:\Tricia 2019\SMINC\Manten Stma Extinción Incendios Línea 71\[MATRIZ DE RIESGO L71 (003).xlsx]Listas'!#REF!</xm:f>
          </x14:formula1>
          <xm:sqref>H21</xm:sqref>
        </x14:dataValidation>
        <x14:dataValidation type="list" allowBlank="1" showInputMessage="1" showErrorMessage="1" xr:uid="{00000000-0002-0000-0000-00000A000000}">
          <x14:formula1>
            <xm:f>'C:\Users\msoler.SHD\Desktop\PROCESOS MSA\2019\033 LINEA 374 EVASION DE IMPUESTOS\[Copia de 9_MATRIZ_RIESGOS L_292.xlsx]Listas'!#REF!</xm:f>
          </x14:formula1>
          <xm:sqref>W36 B46</xm:sqref>
        </x14:dataValidation>
        <x14:dataValidation type="list" allowBlank="1" showInputMessage="1" showErrorMessage="1" xr:uid="{00000000-0002-0000-0000-00000B000000}">
          <x14:formula1>
            <xm:f>'V:\(SAC\Proc_2019\300000_Concejo\1000_Servicios\1800_Otros\ASEO_L213_S309_2019\1_Precontractual\[Matriz de Riesgos Línea 213.xlsx]Listas'!#REF!</xm:f>
          </x14:formula1>
          <xm:sqref>H42</xm:sqref>
        </x14:dataValidation>
        <x14:dataValidation type="list" allowBlank="1" showInputMessage="1" showErrorMessage="1" xr:uid="{F88E4A77-2C5E-48B0-8E02-DF6EA216F860}">
          <x14:formula1>
            <xm:f>'C:\Users\hgualteros\Documents\PROCESOS HWGB 2019\023 MANTTO MOBILIARIO CONCEJO LINEA 39 2019\[37-F-60-9_MATRIZ_RIESGOS_MANT_MOBILIARIO_CONCEJO_L39_2019.xlsx]Listas'!#REF!</xm:f>
          </x14:formula1>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103"/>
  <sheetViews>
    <sheetView topLeftCell="A22" workbookViewId="0">
      <selection activeCell="A38" sqref="A38"/>
    </sheetView>
  </sheetViews>
  <sheetFormatPr baseColWidth="10" defaultRowHeight="14.5" x14ac:dyDescent="0.35"/>
  <cols>
    <col min="1" max="1" width="30.7265625" customWidth="1"/>
    <col min="3" max="3" width="21.81640625" customWidth="1"/>
  </cols>
  <sheetData>
    <row r="3" spans="1:1" x14ac:dyDescent="0.35">
      <c r="A3" s="1">
        <v>20</v>
      </c>
    </row>
    <row r="4" spans="1:1" x14ac:dyDescent="0.35">
      <c r="A4" s="119" t="s">
        <v>12</v>
      </c>
    </row>
    <row r="5" spans="1:1" x14ac:dyDescent="0.35">
      <c r="A5" s="119"/>
    </row>
    <row r="6" spans="1:1" x14ac:dyDescent="0.35">
      <c r="A6" s="2" t="s">
        <v>34</v>
      </c>
    </row>
    <row r="7" spans="1:1" x14ac:dyDescent="0.35">
      <c r="A7" s="2" t="s">
        <v>35</v>
      </c>
    </row>
    <row r="8" spans="1:1" x14ac:dyDescent="0.35">
      <c r="A8" s="2" t="s">
        <v>36</v>
      </c>
    </row>
    <row r="9" spans="1:1" x14ac:dyDescent="0.35">
      <c r="A9" s="2" t="s">
        <v>37</v>
      </c>
    </row>
    <row r="14" spans="1:1" x14ac:dyDescent="0.35">
      <c r="A14" s="119" t="s">
        <v>38</v>
      </c>
    </row>
    <row r="15" spans="1:1" x14ac:dyDescent="0.35">
      <c r="A15" s="119"/>
    </row>
    <row r="16" spans="1:1" x14ac:dyDescent="0.35">
      <c r="A16" s="2" t="s">
        <v>39</v>
      </c>
    </row>
    <row r="17" spans="1:1" x14ac:dyDescent="0.35">
      <c r="A17" s="2" t="s">
        <v>40</v>
      </c>
    </row>
    <row r="21" spans="1:1" x14ac:dyDescent="0.35">
      <c r="A21" s="1">
        <v>15</v>
      </c>
    </row>
    <row r="22" spans="1:1" x14ac:dyDescent="0.35">
      <c r="A22" s="119" t="s">
        <v>41</v>
      </c>
    </row>
    <row r="23" spans="1:1" x14ac:dyDescent="0.35">
      <c r="A23" s="119"/>
    </row>
    <row r="24" spans="1:1" x14ac:dyDescent="0.35">
      <c r="A24" s="2" t="s">
        <v>42</v>
      </c>
    </row>
    <row r="25" spans="1:1" x14ac:dyDescent="0.35">
      <c r="A25" s="2" t="s">
        <v>43</v>
      </c>
    </row>
    <row r="30" spans="1:1" x14ac:dyDescent="0.35">
      <c r="A30" s="1">
        <v>100</v>
      </c>
    </row>
    <row r="31" spans="1:1" x14ac:dyDescent="0.35">
      <c r="A31" s="119" t="s">
        <v>44</v>
      </c>
    </row>
    <row r="32" spans="1:1" x14ac:dyDescent="0.35">
      <c r="A32" s="119"/>
    </row>
    <row r="33" spans="1:1" x14ac:dyDescent="0.35">
      <c r="A33" s="3" t="s">
        <v>69</v>
      </c>
    </row>
    <row r="34" spans="1:1" x14ac:dyDescent="0.35">
      <c r="A34" s="3" t="s">
        <v>46</v>
      </c>
    </row>
    <row r="35" spans="1:1" x14ac:dyDescent="0.35">
      <c r="A35" s="3" t="s">
        <v>45</v>
      </c>
    </row>
    <row r="36" spans="1:1" x14ac:dyDescent="0.35">
      <c r="A36" s="3" t="s">
        <v>67</v>
      </c>
    </row>
    <row r="37" spans="1:1" x14ac:dyDescent="0.35">
      <c r="A37" s="3" t="s">
        <v>106</v>
      </c>
    </row>
    <row r="38" spans="1:1" ht="42" x14ac:dyDescent="0.35">
      <c r="A38" s="3" t="s">
        <v>47</v>
      </c>
    </row>
    <row r="39" spans="1:1" x14ac:dyDescent="0.35">
      <c r="A39" s="4" t="s">
        <v>48</v>
      </c>
    </row>
    <row r="40" spans="1:1" x14ac:dyDescent="0.35">
      <c r="A40" s="3" t="s">
        <v>68</v>
      </c>
    </row>
    <row r="46" spans="1:1" x14ac:dyDescent="0.35">
      <c r="A46" s="1">
        <v>20</v>
      </c>
    </row>
    <row r="47" spans="1:1" x14ac:dyDescent="0.35">
      <c r="A47" s="119" t="s">
        <v>49</v>
      </c>
    </row>
    <row r="48" spans="1:1" x14ac:dyDescent="0.35">
      <c r="A48" s="119"/>
    </row>
    <row r="49" spans="1:3" x14ac:dyDescent="0.35">
      <c r="A49" s="13">
        <v>1</v>
      </c>
      <c r="C49" s="3" t="s">
        <v>55</v>
      </c>
    </row>
    <row r="50" spans="1:3" x14ac:dyDescent="0.35">
      <c r="A50" s="14">
        <v>2</v>
      </c>
      <c r="C50" s="3" t="s">
        <v>56</v>
      </c>
    </row>
    <row r="51" spans="1:3" x14ac:dyDescent="0.35">
      <c r="A51" s="15">
        <v>3</v>
      </c>
      <c r="C51" s="3" t="s">
        <v>57</v>
      </c>
    </row>
    <row r="52" spans="1:3" x14ac:dyDescent="0.35">
      <c r="A52" s="16">
        <v>4</v>
      </c>
      <c r="C52" s="3" t="s">
        <v>58</v>
      </c>
    </row>
    <row r="53" spans="1:3" x14ac:dyDescent="0.35">
      <c r="A53" s="17">
        <v>5</v>
      </c>
      <c r="C53" s="3" t="s">
        <v>59</v>
      </c>
    </row>
    <row r="56" spans="1:3" x14ac:dyDescent="0.35">
      <c r="A56" s="1">
        <v>20</v>
      </c>
    </row>
    <row r="57" spans="1:3" x14ac:dyDescent="0.35">
      <c r="A57" s="119" t="s">
        <v>50</v>
      </c>
    </row>
    <row r="58" spans="1:3" x14ac:dyDescent="0.35">
      <c r="A58" s="119"/>
    </row>
    <row r="59" spans="1:3" x14ac:dyDescent="0.35">
      <c r="A59" s="8">
        <v>1</v>
      </c>
      <c r="C59" s="3" t="s">
        <v>60</v>
      </c>
    </row>
    <row r="60" spans="1:3" x14ac:dyDescent="0.35">
      <c r="A60" s="9">
        <v>2</v>
      </c>
      <c r="C60" s="3" t="s">
        <v>61</v>
      </c>
    </row>
    <row r="61" spans="1:3" x14ac:dyDescent="0.35">
      <c r="A61" s="10">
        <v>3</v>
      </c>
      <c r="C61" s="3" t="s">
        <v>62</v>
      </c>
    </row>
    <row r="62" spans="1:3" x14ac:dyDescent="0.35">
      <c r="A62" s="11">
        <v>4</v>
      </c>
      <c r="C62" s="3" t="s">
        <v>63</v>
      </c>
    </row>
    <row r="63" spans="1:3" x14ac:dyDescent="0.35">
      <c r="A63" s="12">
        <v>5</v>
      </c>
      <c r="C63" s="3" t="s">
        <v>64</v>
      </c>
    </row>
    <row r="68" spans="1:5" ht="15" thickBot="1" x14ac:dyDescent="0.4">
      <c r="A68" s="1">
        <v>20</v>
      </c>
    </row>
    <row r="69" spans="1:5" ht="15" thickBot="1" x14ac:dyDescent="0.4">
      <c r="A69" s="120" t="s">
        <v>51</v>
      </c>
      <c r="C69" s="117" t="s">
        <v>70</v>
      </c>
      <c r="D69" s="118"/>
      <c r="E69" s="26"/>
    </row>
    <row r="70" spans="1:5" ht="25.5" thickBot="1" x14ac:dyDescent="0.4">
      <c r="A70" s="120"/>
      <c r="C70" s="18" t="s">
        <v>76</v>
      </c>
      <c r="D70" s="19" t="s">
        <v>77</v>
      </c>
      <c r="E70" s="19" t="s">
        <v>71</v>
      </c>
    </row>
    <row r="71" spans="1:5" ht="15" thickBot="1" x14ac:dyDescent="0.4">
      <c r="A71" s="5" t="s">
        <v>52</v>
      </c>
      <c r="C71" s="25">
        <v>1</v>
      </c>
      <c r="D71" s="20">
        <v>4</v>
      </c>
      <c r="E71" s="24" t="s">
        <v>75</v>
      </c>
    </row>
    <row r="72" spans="1:5" ht="15" thickBot="1" x14ac:dyDescent="0.4">
      <c r="A72" s="5" t="s">
        <v>53</v>
      </c>
      <c r="C72" s="27">
        <v>4.01</v>
      </c>
      <c r="D72" s="20">
        <v>5</v>
      </c>
      <c r="E72" s="23" t="s">
        <v>74</v>
      </c>
    </row>
    <row r="73" spans="1:5" ht="15" thickBot="1" x14ac:dyDescent="0.4">
      <c r="A73" s="5">
        <v>5</v>
      </c>
      <c r="C73" s="25">
        <v>6</v>
      </c>
      <c r="D73" s="20">
        <v>7</v>
      </c>
      <c r="E73" s="22" t="s">
        <v>73</v>
      </c>
    </row>
    <row r="74" spans="1:5" ht="15" thickBot="1" x14ac:dyDescent="0.4">
      <c r="A74" s="5" t="s">
        <v>54</v>
      </c>
      <c r="C74" s="25">
        <v>8</v>
      </c>
      <c r="D74" s="20">
        <v>10</v>
      </c>
      <c r="E74" s="21" t="s">
        <v>72</v>
      </c>
    </row>
    <row r="77" spans="1:5" x14ac:dyDescent="0.35">
      <c r="A77" t="s">
        <v>65</v>
      </c>
    </row>
    <row r="78" spans="1:5" x14ac:dyDescent="0.35">
      <c r="A78" t="s">
        <v>66</v>
      </c>
    </row>
    <row r="82" spans="1:2" x14ac:dyDescent="0.35">
      <c r="A82" t="s">
        <v>16</v>
      </c>
      <c r="B82" t="s">
        <v>17</v>
      </c>
    </row>
    <row r="83" spans="1:2" x14ac:dyDescent="0.35">
      <c r="A83" s="6">
        <v>1</v>
      </c>
      <c r="B83" s="7">
        <f>100%-A83</f>
        <v>0</v>
      </c>
    </row>
    <row r="84" spans="1:2" x14ac:dyDescent="0.35">
      <c r="A84" s="6">
        <v>0.95</v>
      </c>
      <c r="B84" s="7">
        <f t="shared" ref="B84:B103" si="0">100%-A84</f>
        <v>5.0000000000000044E-2</v>
      </c>
    </row>
    <row r="85" spans="1:2" x14ac:dyDescent="0.35">
      <c r="A85" s="6">
        <v>0.9</v>
      </c>
      <c r="B85" s="7">
        <f t="shared" si="0"/>
        <v>9.9999999999999978E-2</v>
      </c>
    </row>
    <row r="86" spans="1:2" x14ac:dyDescent="0.35">
      <c r="A86" s="6">
        <v>0.85</v>
      </c>
      <c r="B86" s="7">
        <f t="shared" si="0"/>
        <v>0.15000000000000002</v>
      </c>
    </row>
    <row r="87" spans="1:2" x14ac:dyDescent="0.35">
      <c r="A87" s="6">
        <v>0.8</v>
      </c>
      <c r="B87" s="7">
        <f t="shared" si="0"/>
        <v>0.19999999999999996</v>
      </c>
    </row>
    <row r="88" spans="1:2" x14ac:dyDescent="0.35">
      <c r="A88" s="6">
        <v>0.75</v>
      </c>
      <c r="B88" s="7">
        <f t="shared" si="0"/>
        <v>0.25</v>
      </c>
    </row>
    <row r="89" spans="1:2" x14ac:dyDescent="0.35">
      <c r="A89" s="6">
        <v>0.7</v>
      </c>
      <c r="B89" s="7">
        <f t="shared" si="0"/>
        <v>0.30000000000000004</v>
      </c>
    </row>
    <row r="90" spans="1:2" x14ac:dyDescent="0.35">
      <c r="A90" s="6">
        <v>0.65</v>
      </c>
      <c r="B90" s="7">
        <f t="shared" si="0"/>
        <v>0.35</v>
      </c>
    </row>
    <row r="91" spans="1:2" x14ac:dyDescent="0.35">
      <c r="A91" s="6">
        <v>0.6</v>
      </c>
      <c r="B91" s="7">
        <f t="shared" si="0"/>
        <v>0.4</v>
      </c>
    </row>
    <row r="92" spans="1:2" x14ac:dyDescent="0.35">
      <c r="A92" s="6">
        <v>0.55000000000000004</v>
      </c>
      <c r="B92" s="7">
        <f t="shared" si="0"/>
        <v>0.44999999999999996</v>
      </c>
    </row>
    <row r="93" spans="1:2" x14ac:dyDescent="0.35">
      <c r="A93" s="6">
        <v>0.5</v>
      </c>
      <c r="B93" s="7">
        <f t="shared" si="0"/>
        <v>0.5</v>
      </c>
    </row>
    <row r="94" spans="1:2" x14ac:dyDescent="0.35">
      <c r="A94" s="6">
        <v>0.45</v>
      </c>
      <c r="B94" s="7">
        <f t="shared" si="0"/>
        <v>0.55000000000000004</v>
      </c>
    </row>
    <row r="95" spans="1:2" x14ac:dyDescent="0.35">
      <c r="A95" s="6">
        <v>0.39999999999999902</v>
      </c>
      <c r="B95" s="7">
        <f t="shared" si="0"/>
        <v>0.60000000000000098</v>
      </c>
    </row>
    <row r="96" spans="1:2" x14ac:dyDescent="0.35">
      <c r="A96" s="6">
        <v>0.34999999999999898</v>
      </c>
      <c r="B96" s="7">
        <f t="shared" si="0"/>
        <v>0.65000000000000102</v>
      </c>
    </row>
    <row r="97" spans="1:2" x14ac:dyDescent="0.35">
      <c r="A97" s="6">
        <v>0.29999999999999899</v>
      </c>
      <c r="B97" s="7">
        <f t="shared" si="0"/>
        <v>0.70000000000000107</v>
      </c>
    </row>
    <row r="98" spans="1:2" x14ac:dyDescent="0.35">
      <c r="A98" s="6">
        <v>0.249999999999999</v>
      </c>
      <c r="B98" s="7">
        <f t="shared" si="0"/>
        <v>0.750000000000001</v>
      </c>
    </row>
    <row r="99" spans="1:2" x14ac:dyDescent="0.35">
      <c r="A99" s="6">
        <v>0.19999999999999901</v>
      </c>
      <c r="B99" s="7">
        <f t="shared" si="0"/>
        <v>0.80000000000000093</v>
      </c>
    </row>
    <row r="100" spans="1:2" x14ac:dyDescent="0.35">
      <c r="A100" s="6">
        <v>0.149999999999999</v>
      </c>
      <c r="B100" s="7">
        <f t="shared" si="0"/>
        <v>0.85000000000000098</v>
      </c>
    </row>
    <row r="101" spans="1:2" x14ac:dyDescent="0.35">
      <c r="A101" s="6">
        <v>9.9999999999999006E-2</v>
      </c>
      <c r="B101" s="7">
        <f t="shared" si="0"/>
        <v>0.90000000000000102</v>
      </c>
    </row>
    <row r="102" spans="1:2" x14ac:dyDescent="0.35">
      <c r="A102" s="6">
        <v>4.9999999999998997E-2</v>
      </c>
      <c r="B102" s="7">
        <f t="shared" si="0"/>
        <v>0.95000000000000095</v>
      </c>
    </row>
    <row r="103" spans="1:2" x14ac:dyDescent="0.35">
      <c r="A103" s="6">
        <v>0</v>
      </c>
      <c r="B103" s="7">
        <f t="shared" si="0"/>
        <v>1</v>
      </c>
    </row>
  </sheetData>
  <sheetProtection sheet="1" objects="1" scenarios="1"/>
  <sortState xmlns:xlrd2="http://schemas.microsoft.com/office/spreadsheetml/2017/richdata2" ref="A33:A40">
    <sortCondition ref="A33"/>
  </sortState>
  <mergeCells count="8">
    <mergeCell ref="C69:D69"/>
    <mergeCell ref="A4:A5"/>
    <mergeCell ref="A14:A15"/>
    <mergeCell ref="A69:A70"/>
    <mergeCell ref="A47:A48"/>
    <mergeCell ref="A57:A58"/>
    <mergeCell ref="A22:A23"/>
    <mergeCell ref="A31:A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c1b2135-da83-4796-ab8b-f4b5c7d889fa">
      <Terms xmlns="http://schemas.microsoft.com/office/infopath/2007/PartnerControls"/>
    </lcf76f155ced4ddcb4097134ff3c332f>
    <TaxCatchAll xmlns="17ceb74a-49b8-4359-9c49-a5591ddf3cd6" xsi:nil="true"/>
  </documentManagement>
</p:properties>
</file>

<file path=customXml/itemProps1.xml><?xml version="1.0" encoding="utf-8"?>
<ds:datastoreItem xmlns:ds="http://schemas.openxmlformats.org/officeDocument/2006/customXml" ds:itemID="{ED4E8858-49CC-4D9B-BBFA-743F08731E40}">
  <ds:schemaRefs>
    <ds:schemaRef ds:uri="http://schemas.microsoft.com/sharepoint/v3/contenttype/forms"/>
  </ds:schemaRefs>
</ds:datastoreItem>
</file>

<file path=customXml/itemProps2.xml><?xml version="1.0" encoding="utf-8"?>
<ds:datastoreItem xmlns:ds="http://schemas.openxmlformats.org/officeDocument/2006/customXml" ds:itemID="{44E9FFBC-A859-4D6B-8D85-8FC9A7955959}"/>
</file>

<file path=customXml/itemProps3.xml><?xml version="1.0" encoding="utf-8"?>
<ds:datastoreItem xmlns:ds="http://schemas.openxmlformats.org/officeDocument/2006/customXml" ds:itemID="{E4E516C4-E26C-45FD-B724-A7727EDA5D5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vt:lpstr>
      <vt:lpstr>Listas</vt:lpstr>
      <vt:lpstr>Matriz!Área_de_impresión</vt:lpstr>
      <vt:lpstr>Matriz!Títulos_a_imprimir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Nelly Quintero Navarrete</dc:creator>
  <cp:lastModifiedBy>ISRAEL LEANDRO MORALES VILLALOBOS</cp:lastModifiedBy>
  <cp:lastPrinted>2020-07-13T20:08:14Z</cp:lastPrinted>
  <dcterms:created xsi:type="dcterms:W3CDTF">2018-09-24T20:47:37Z</dcterms:created>
  <dcterms:modified xsi:type="dcterms:W3CDTF">2022-01-27T19:35:19Z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0x0101009E592C7C312C034BAC689B41BA9BC27F</vt:lpwstr>
  </property>
  <property fmtid="{D5CDD505-2E9C-101B-9397-08002B2CF9AE}" pid="3" name="MediaServiceImageTags">
    <vt:lpwstr/>
  </property>
</Properties>
</file>