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.sharepoint.com/sites/CONTRATO3AOSBPO/Documentos compartidos/General/ANEXOS DEFINITIVOS INVITACIÓN ABIERTA 3 AÑOS/"/>
    </mc:Choice>
  </mc:AlternateContent>
  <xr:revisionPtr revIDLastSave="188" documentId="13_ncr:1_{577FD5E7-3E42-4B9E-B11C-05F5E67D2C1B}" xr6:coauthVersionLast="47" xr6:coauthVersionMax="47" xr10:uidLastSave="{C3F0C4C3-3B88-4A30-BA8A-595C3560D368}"/>
  <bookViews>
    <workbookView xWindow="-110" yWindow="-110" windowWidth="19420" windowHeight="10420" activeTab="16" xr2:uid="{00000000-000D-0000-FFFF-FFFF00000000}"/>
  </bookViews>
  <sheets>
    <sheet name="Corr. Recibida" sheetId="1" r:id="rId1"/>
    <sheet name="Corr. Enviada" sheetId="2" r:id="rId2"/>
    <sheet name="Indemn Total" sheetId="11" r:id="rId3"/>
    <sheet name="Indemn Autos" sheetId="3" r:id="rId4"/>
    <sheet name="Indem Gene" sheetId="4" r:id="rId5"/>
    <sheet name="Indem Natu" sheetId="5" r:id="rId6"/>
    <sheet name="Admon de archivo" sheetId="12" r:id="rId7"/>
    <sheet name="Archivo Fisico Gestión" sheetId="6" r:id="rId8"/>
    <sheet name="Archivo Sharepoint" sheetId="8" r:id="rId9"/>
    <sheet name="Consultas" sheetId="9" r:id="rId10"/>
    <sheet name="Inactivo" sheetId="7" r:id="rId11"/>
    <sheet name="Inv Est Nat" sheetId="13" r:id="rId12"/>
    <sheet name="I-Factura Adtva, Gen, Aut y Nat" sheetId="10" r:id="rId13"/>
    <sheet name="Indem. SOAT_AP " sheetId="17" r:id="rId14"/>
    <sheet name="Facturación electrónica Soat AP" sheetId="18" r:id="rId15"/>
    <sheet name="Cant.x.amparo_Indem SOAT" sheetId="19" r:id="rId16"/>
    <sheet name="Cant.x.amparo_Indem AP" sheetId="20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0" l="1"/>
  <c r="B24" i="20"/>
  <c r="E23" i="20"/>
  <c r="E22" i="20"/>
  <c r="F22" i="20" s="1"/>
  <c r="E21" i="20"/>
  <c r="F21" i="20" s="1"/>
  <c r="E20" i="20"/>
  <c r="E19" i="20"/>
  <c r="F19" i="20" s="1"/>
  <c r="E18" i="20"/>
  <c r="F18" i="20" s="1"/>
  <c r="E17" i="20"/>
  <c r="E16" i="20"/>
  <c r="F16" i="20" s="1"/>
  <c r="E15" i="20"/>
  <c r="F15" i="20" s="1"/>
  <c r="E14" i="20"/>
  <c r="E13" i="20"/>
  <c r="F13" i="20" s="1"/>
  <c r="E12" i="20"/>
  <c r="F12" i="20" s="1"/>
  <c r="D12" i="20"/>
  <c r="E11" i="20"/>
  <c r="F11" i="20" s="1"/>
  <c r="D11" i="20"/>
  <c r="D24" i="20" s="1"/>
  <c r="E10" i="20"/>
  <c r="E9" i="20"/>
  <c r="E8" i="20"/>
  <c r="F8" i="20" s="1"/>
  <c r="E7" i="20"/>
  <c r="F7" i="20" s="1"/>
  <c r="E6" i="20"/>
  <c r="E5" i="20"/>
  <c r="F5" i="20" s="1"/>
  <c r="E4" i="20"/>
  <c r="E24" i="20" s="1"/>
  <c r="E3" i="20"/>
  <c r="D3" i="20"/>
  <c r="D27" i="7"/>
  <c r="E24" i="7"/>
  <c r="E26" i="7" s="1"/>
  <c r="E23" i="7"/>
  <c r="E25" i="7" s="1"/>
  <c r="E22" i="7"/>
  <c r="E21" i="7"/>
  <c r="E18" i="10"/>
  <c r="D18" i="10"/>
  <c r="D17" i="10"/>
  <c r="F20" i="9"/>
  <c r="F20" i="2"/>
  <c r="F20" i="1"/>
  <c r="F30" i="12"/>
  <c r="F28" i="12"/>
  <c r="F26" i="12"/>
  <c r="F24" i="12"/>
  <c r="F22" i="12"/>
  <c r="F20" i="12"/>
  <c r="F18" i="12"/>
  <c r="F16" i="12"/>
  <c r="F14" i="12"/>
  <c r="F12" i="12"/>
  <c r="F10" i="12"/>
  <c r="F8" i="12"/>
  <c r="E26" i="12"/>
  <c r="E24" i="12"/>
  <c r="E22" i="12"/>
  <c r="E8" i="12"/>
  <c r="E20" i="9"/>
  <c r="E19" i="9"/>
  <c r="E19" i="2"/>
  <c r="E20" i="2"/>
  <c r="E20" i="1"/>
  <c r="E19" i="1"/>
  <c r="E8" i="19"/>
  <c r="D8" i="19"/>
  <c r="C8" i="19"/>
  <c r="F7" i="19"/>
  <c r="F6" i="19"/>
  <c r="F5" i="19"/>
  <c r="F4" i="19"/>
  <c r="L35" i="17"/>
  <c r="G35" i="17"/>
  <c r="L34" i="17"/>
  <c r="G34" i="17"/>
  <c r="L33" i="17"/>
  <c r="G33" i="17"/>
  <c r="M33" i="17" s="1"/>
  <c r="M32" i="17"/>
  <c r="O32" i="17" s="1"/>
  <c r="L32" i="17"/>
  <c r="G32" i="17"/>
  <c r="L31" i="17"/>
  <c r="G31" i="17"/>
  <c r="L30" i="17"/>
  <c r="G30" i="17"/>
  <c r="L29" i="17"/>
  <c r="G29" i="17"/>
  <c r="M29" i="17" s="1"/>
  <c r="L28" i="17"/>
  <c r="G28" i="17"/>
  <c r="L27" i="17"/>
  <c r="G27" i="17"/>
  <c r="M27" i="17" s="1"/>
  <c r="M26" i="17"/>
  <c r="O26" i="17" s="1"/>
  <c r="L26" i="17"/>
  <c r="G26" i="17"/>
  <c r="L25" i="17"/>
  <c r="G25" i="17"/>
  <c r="L24" i="17"/>
  <c r="G24" i="17"/>
  <c r="L23" i="17"/>
  <c r="G23" i="17"/>
  <c r="L22" i="17"/>
  <c r="G22" i="17"/>
  <c r="L21" i="17"/>
  <c r="G21" i="17"/>
  <c r="M21" i="17" s="1"/>
  <c r="M20" i="17"/>
  <c r="O20" i="17" s="1"/>
  <c r="L20" i="17"/>
  <c r="G20" i="17"/>
  <c r="L19" i="17"/>
  <c r="M19" i="17" s="1"/>
  <c r="N19" i="17" s="1"/>
  <c r="G19" i="17"/>
  <c r="L18" i="17"/>
  <c r="G18" i="17"/>
  <c r="M18" i="17" s="1"/>
  <c r="L17" i="17"/>
  <c r="G17" i="17"/>
  <c r="M17" i="17" s="1"/>
  <c r="L16" i="17"/>
  <c r="G16" i="17"/>
  <c r="L15" i="17"/>
  <c r="G15" i="17"/>
  <c r="M15" i="17" s="1"/>
  <c r="M14" i="17"/>
  <c r="N14" i="17" s="1"/>
  <c r="L14" i="17"/>
  <c r="G14" i="17"/>
  <c r="L13" i="17"/>
  <c r="G13" i="17"/>
  <c r="L12" i="17"/>
  <c r="G12" i="17"/>
  <c r="L11" i="17"/>
  <c r="G11" i="17"/>
  <c r="L10" i="17"/>
  <c r="G10" i="17"/>
  <c r="L9" i="17"/>
  <c r="G9" i="17"/>
  <c r="M9" i="17" s="1"/>
  <c r="M8" i="17"/>
  <c r="O8" i="17" s="1"/>
  <c r="L8" i="17"/>
  <c r="G8" i="17"/>
  <c r="L7" i="17"/>
  <c r="M7" i="17" s="1"/>
  <c r="N7" i="17" s="1"/>
  <c r="G7" i="17"/>
  <c r="L6" i="17"/>
  <c r="G6" i="17"/>
  <c r="M6" i="17" s="1"/>
  <c r="F23" i="20" l="1"/>
  <c r="F20" i="20"/>
  <c r="F17" i="20"/>
  <c r="F14" i="20"/>
  <c r="F9" i="20"/>
  <c r="F6" i="20"/>
  <c r="F3" i="20"/>
  <c r="F10" i="20"/>
  <c r="F4" i="20"/>
  <c r="G6" i="19"/>
  <c r="F8" i="19"/>
  <c r="G7" i="19" s="1"/>
  <c r="O25" i="17"/>
  <c r="O6" i="17"/>
  <c r="O9" i="17"/>
  <c r="N9" i="17"/>
  <c r="N12" i="17"/>
  <c r="O17" i="17"/>
  <c r="N34" i="17"/>
  <c r="N15" i="17"/>
  <c r="O15" i="17"/>
  <c r="N10" i="17"/>
  <c r="O18" i="17"/>
  <c r="O21" i="17"/>
  <c r="N21" i="17"/>
  <c r="N24" i="17"/>
  <c r="O29" i="17"/>
  <c r="N22" i="17"/>
  <c r="O33" i="17"/>
  <c r="N33" i="17"/>
  <c r="O24" i="17"/>
  <c r="O27" i="17"/>
  <c r="N27" i="17"/>
  <c r="N30" i="17"/>
  <c r="N8" i="17"/>
  <c r="M13" i="17"/>
  <c r="N13" i="17" s="1"/>
  <c r="N20" i="17"/>
  <c r="M25" i="17"/>
  <c r="N25" i="17" s="1"/>
  <c r="N32" i="17"/>
  <c r="M12" i="17"/>
  <c r="O12" i="17" s="1"/>
  <c r="O14" i="17"/>
  <c r="N6" i="17"/>
  <c r="O7" i="17"/>
  <c r="M11" i="17"/>
  <c r="N11" i="17" s="1"/>
  <c r="N18" i="17"/>
  <c r="O19" i="17"/>
  <c r="M23" i="17"/>
  <c r="N23" i="17" s="1"/>
  <c r="M35" i="17"/>
  <c r="O35" i="17" s="1"/>
  <c r="M10" i="17"/>
  <c r="O10" i="17" s="1"/>
  <c r="M16" i="17"/>
  <c r="O16" i="17" s="1"/>
  <c r="N17" i="17"/>
  <c r="M22" i="17"/>
  <c r="O22" i="17" s="1"/>
  <c r="M28" i="17"/>
  <c r="O28" i="17" s="1"/>
  <c r="N29" i="17"/>
  <c r="M34" i="17"/>
  <c r="O34" i="17" s="1"/>
  <c r="N26" i="17"/>
  <c r="M31" i="17"/>
  <c r="N31" i="17" s="1"/>
  <c r="M24" i="17"/>
  <c r="M30" i="17"/>
  <c r="O30" i="17" s="1"/>
  <c r="F24" i="20" l="1"/>
  <c r="G5" i="19"/>
  <c r="G4" i="19"/>
  <c r="G8" i="19" s="1"/>
  <c r="N16" i="17"/>
  <c r="N35" i="17"/>
  <c r="O31" i="17"/>
  <c r="O13" i="17"/>
  <c r="O23" i="17"/>
  <c r="N28" i="17"/>
  <c r="O11" i="17"/>
  <c r="F13" i="10" l="1"/>
  <c r="F12" i="10"/>
  <c r="F11" i="10"/>
  <c r="F10" i="10"/>
  <c r="F9" i="10"/>
  <c r="F8" i="10"/>
  <c r="F7" i="10"/>
  <c r="F6" i="10"/>
  <c r="D17" i="13" l="1"/>
  <c r="E20" i="12"/>
  <c r="E18" i="12"/>
  <c r="E16" i="12"/>
  <c r="E14" i="12"/>
  <c r="E12" i="12"/>
  <c r="E10" i="12"/>
  <c r="C33" i="12" l="1"/>
  <c r="D34" i="12"/>
  <c r="C34" i="12"/>
  <c r="C32" i="8"/>
</calcChain>
</file>

<file path=xl/sharedStrings.xml><?xml version="1.0" encoding="utf-8"?>
<sst xmlns="http://schemas.openxmlformats.org/spreadsheetml/2006/main" count="421" uniqueCount="143">
  <si>
    <t>VOLUMENES CORRESPONDENCIA RECIBIDA</t>
  </si>
  <si>
    <t>Mes</t>
  </si>
  <si>
    <t>Unidades Documentales</t>
  </si>
  <si>
    <t>Año 2019</t>
  </si>
  <si>
    <t>Año 2020</t>
  </si>
  <si>
    <t>Año 2021</t>
  </si>
  <si>
    <t>Año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</si>
  <si>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</si>
  <si>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</si>
  <si>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</si>
  <si>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</si>
  <si>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</si>
  <si>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</si>
  <si>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</si>
  <si>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</si>
  <si>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</si>
  <si>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</si>
  <si>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</si>
  <si>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</si>
  <si>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VOLUMENES CORRESPONDENCIA ENVIADA</t>
  </si>
  <si>
    <t>VOLUMENES INDENMIZACIONES ( AUTOS +  GENERALES + NATURALES)</t>
  </si>
  <si>
    <t>VOLUMENES INDENMIZACIONES ( AUTOS)</t>
  </si>
  <si>
    <t>VOLUMENES INDENMIZACIONES ( GENERALES)</t>
  </si>
  <si>
    <t>VOLUMENES INDENMIZACIONES ( NATURALES)</t>
  </si>
  <si>
    <t>PROCESO</t>
  </si>
  <si>
    <t>Enero</t>
  </si>
  <si>
    <t>Archivo</t>
  </si>
  <si>
    <t>SOAT y AP Jurídicas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</si>
  <si>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</si>
  <si>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</si>
  <si>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</si>
  <si>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</si>
  <si>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</si>
  <si>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</si>
  <si>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</si>
  <si>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</si>
  <si>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</si>
  <si>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</si>
  <si>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</si>
  <si>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DE EXPEDIENTES POR SUCURSAL</t>
  </si>
  <si>
    <t>Item</t>
  </si>
  <si>
    <t>Sucursal</t>
  </si>
  <si>
    <t xml:space="preserve">Total Expedientes X Sucursal </t>
  </si>
  <si>
    <t>Arauca</t>
  </si>
  <si>
    <t>Armenia</t>
  </si>
  <si>
    <t>Bucaramanga</t>
  </si>
  <si>
    <t>Buenaventura</t>
  </si>
  <si>
    <t>Cali</t>
  </si>
  <si>
    <t xml:space="preserve">Cartagena </t>
  </si>
  <si>
    <t>Cúcuta</t>
  </si>
  <si>
    <t>Florencia</t>
  </si>
  <si>
    <t>Ibagué</t>
  </si>
  <si>
    <t>Manizales</t>
  </si>
  <si>
    <t>Medellín</t>
  </si>
  <si>
    <t>Mocoa</t>
  </si>
  <si>
    <t xml:space="preserve">Monteria </t>
  </si>
  <si>
    <t>Neiva</t>
  </si>
  <si>
    <t>Pasto</t>
  </si>
  <si>
    <t>Pereira</t>
  </si>
  <si>
    <t>Popayan</t>
  </si>
  <si>
    <t>Quibdo</t>
  </si>
  <si>
    <t>Riohacha</t>
  </si>
  <si>
    <t>Sincelejo</t>
  </si>
  <si>
    <t>Tunja</t>
  </si>
  <si>
    <t xml:space="preserve">Villavicencio </t>
  </si>
  <si>
    <t>Yopal</t>
  </si>
  <si>
    <t>*Centro de Acopio</t>
  </si>
  <si>
    <t>Juridica</t>
  </si>
  <si>
    <t>Local 30</t>
  </si>
  <si>
    <t>Historias Laborales</t>
  </si>
  <si>
    <t>* Sede del proveedor, demás sucursales son propiedad de Previsora</t>
  </si>
  <si>
    <t>CANTIDAD EXPEDIENTES APLICATIVO SHAREPOINT</t>
  </si>
  <si>
    <t>Cantidad de Expedientes</t>
  </si>
  <si>
    <t>Masivos</t>
  </si>
  <si>
    <t>Corporativo</t>
  </si>
  <si>
    <t>Estatal</t>
  </si>
  <si>
    <t>Total</t>
  </si>
  <si>
    <t>CONSULTAS DOCUMENTALES</t>
  </si>
  <si>
    <t>CANTIDAD CAJAS X200 Y X300 CUSTODIADAS EN LAS BODEGAS DE ARCHIVO INACTIVO</t>
  </si>
  <si>
    <t>Descripción Caja</t>
  </si>
  <si>
    <t>Caja X200</t>
  </si>
  <si>
    <t>Caja X400</t>
  </si>
  <si>
    <t>Caja X300</t>
  </si>
  <si>
    <t>VOLUMENES TRABAJADOS DE INVENTARIO EN ESTADO NATURAL</t>
  </si>
  <si>
    <t>MES</t>
  </si>
  <si>
    <t>CANTIDAD DE CAJAS</t>
  </si>
  <si>
    <t>METROS LINEALES</t>
  </si>
  <si>
    <t>Inventario en Estado Natural</t>
  </si>
  <si>
    <t xml:space="preserve">I-FACTURA </t>
  </si>
  <si>
    <t xml:space="preserve">MES </t>
  </si>
  <si>
    <t>ADMINISTRATIVO</t>
  </si>
  <si>
    <t xml:space="preserve"> VOLUMEN TOTAL</t>
  </si>
  <si>
    <t>VOLUMENES INDENMIZACIONES SOAT Y AP</t>
  </si>
  <si>
    <t>SOAT</t>
  </si>
  <si>
    <t>AP</t>
  </si>
  <si>
    <t>Total SOAT-AP</t>
  </si>
  <si>
    <t>% SOAT</t>
  </si>
  <si>
    <t>% AP</t>
  </si>
  <si>
    <t>C</t>
  </si>
  <si>
    <t>N</t>
  </si>
  <si>
    <t>R</t>
  </si>
  <si>
    <t>A</t>
  </si>
  <si>
    <t>VOLUMEN FACTURA ELECTRONICA SOAT Y AP</t>
  </si>
  <si>
    <t>Gestión</t>
  </si>
  <si>
    <t>recibidas</t>
  </si>
  <si>
    <t>Amparo - SOAT</t>
  </si>
  <si>
    <t>Total general</t>
  </si>
  <si>
    <t>%</t>
  </si>
  <si>
    <t>Gastos Medicos, Quirurgicos, Farmaceuticos y Hospi</t>
  </si>
  <si>
    <t>Gastos de Transporte y Movilizacion de Victimas</t>
  </si>
  <si>
    <t>Incapacidad Permanente</t>
  </si>
  <si>
    <t>Muerte de la Victima</t>
  </si>
  <si>
    <t>Promedio</t>
  </si>
  <si>
    <r>
      <rPr>
        <b/>
        <sz val="11"/>
        <color theme="1"/>
        <rFont val="Calibri"/>
        <family val="2"/>
        <scheme val="minor"/>
      </rPr>
      <t xml:space="preserve">Máximo </t>
    </r>
    <r>
      <rPr>
        <sz val="11"/>
        <color theme="1"/>
        <rFont val="Calibri"/>
        <family val="2"/>
        <scheme val="minor"/>
      </rPr>
      <t>2021-2022</t>
    </r>
  </si>
  <si>
    <r>
      <rPr>
        <b/>
        <sz val="11"/>
        <color theme="1"/>
        <rFont val="Calibri"/>
        <family val="2"/>
        <scheme val="minor"/>
      </rPr>
      <t>Mínimo</t>
    </r>
    <r>
      <rPr>
        <sz val="11"/>
        <color theme="1"/>
        <rFont val="Calibri"/>
        <family val="2"/>
        <scheme val="minor"/>
      </rPr>
      <t xml:space="preserve"> 2021-2022</t>
    </r>
  </si>
  <si>
    <r>
      <rPr>
        <b/>
        <sz val="11"/>
        <color theme="1"/>
        <rFont val="Calibri"/>
        <family val="2"/>
        <scheme val="minor"/>
      </rPr>
      <t>Mínimo</t>
    </r>
    <r>
      <rPr>
        <sz val="11"/>
        <color theme="1"/>
        <rFont val="Calibri"/>
        <family val="2"/>
        <scheme val="minor"/>
      </rPr>
      <t xml:space="preserve"> 2022</t>
    </r>
  </si>
  <si>
    <r>
      <rPr>
        <b/>
        <sz val="11"/>
        <color theme="1"/>
        <rFont val="Calibri"/>
        <family val="2"/>
        <scheme val="minor"/>
      </rPr>
      <t xml:space="preserve">Máximo </t>
    </r>
    <r>
      <rPr>
        <sz val="11"/>
        <color theme="1"/>
        <rFont val="Calibri"/>
        <family val="2"/>
        <scheme val="minor"/>
      </rPr>
      <t>2022</t>
    </r>
  </si>
  <si>
    <t>VOLUMENES PROCESO ADMINISTRACIÓN DE ARCHIVO</t>
  </si>
  <si>
    <t>INDEMNIZACIONES (GENERALES, NATURALES Y AUTOS) Y OTROS RAMOS</t>
  </si>
  <si>
    <t>*Desde el año 2023 se estima trabajar un promedio de 187.5 metros lineales mensuales</t>
  </si>
  <si>
    <t> </t>
  </si>
  <si>
    <t>Amparos - AP</t>
  </si>
  <si>
    <t>GASTOS MEDICOS POR ACCIDENTE</t>
  </si>
  <si>
    <t>MUERTE ACCIDENTAL - AP</t>
  </si>
  <si>
    <t>GASTOS DE TRASLADO</t>
  </si>
  <si>
    <t>AUXILIO FUNERARIO</t>
  </si>
  <si>
    <t>MUERTE NATURAL</t>
  </si>
  <si>
    <t>MUERTE POR CUALQUIER CAUSA</t>
  </si>
  <si>
    <t>GASTOS FUNERARIOS</t>
  </si>
  <si>
    <t>SUBSIDIO EDUCATIVO POR DESEMPLEO DE LOS PADRES Y E</t>
  </si>
  <si>
    <t>RENTA DIARIA POR INCAPACIDAD TEMPORAL</t>
  </si>
  <si>
    <t>INCAPACIDAD TOTAL Y PERMANENTE</t>
  </si>
  <si>
    <t>REHABILITACION INTEGRAL</t>
  </si>
  <si>
    <t>AUXILIO EDUCATIVO COLEGIOS</t>
  </si>
  <si>
    <t>ENFERMEDADES AMPARADAS</t>
  </si>
  <si>
    <t>BONO CANASTA POR FALLECIMIENTO</t>
  </si>
  <si>
    <t>ENFERMEDADES GRAVES</t>
  </si>
  <si>
    <t>DESMEMBRACION, INVALIDEZ PERMANENTE - AP</t>
  </si>
  <si>
    <t>ADICIONALES AL BASICO</t>
  </si>
  <si>
    <t>AUXILIO FUNERARIO (MUERTE ACCIDENTAL)</t>
  </si>
  <si>
    <t>AUXILIO FUNERARIO (MUERTE NATURAL)</t>
  </si>
  <si>
    <t>RIESGOS BIOLOGICOS</t>
  </si>
  <si>
    <t>AUXILIO POR MATERNIDAD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</si>
</sst>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&quot;$&quot;\ #,##0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</font>
    <font>
      <b/>
      <sz val="11"/>
      <color rgb="FF000000"/>
      <name val="Calibri"/>
    </font>
    <font>
      <b/>
      <sz val="11"/>
      <color theme="1"/>
      <name val="Calibri"/>
      <scheme val="minor"/>
    </font>
    <font>
      <sz val="11"/>
      <color theme="9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theme="6" tint="-0.249977111117893"/>
      </patternFill>
    </fill>
    <fill>
      <patternFill patternType="solid">
        <fgColor rgb="FF92D050"/>
        <bgColor theme="6" tint="-0.249977111117893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9" tint="0.39994506668294322"/>
      </left>
      <right style="thin">
        <color theme="9" tint="0.39994506668294322"/>
      </right>
      <top style="double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double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thin">
        <color theme="9" tint="0.39994506668294322"/>
      </bottom>
      <diagonal/>
    </border>
    <border>
      <left style="double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double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double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double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double">
        <color theme="9" tint="0.39994506668294322"/>
      </bottom>
      <diagonal/>
    </border>
    <border>
      <left style="thin">
        <color theme="9" tint="0.39994506668294322"/>
      </left>
      <right style="double">
        <color theme="9" tint="0.39994506668294322"/>
      </right>
      <top style="thin">
        <color theme="9" tint="0.39994506668294322"/>
      </top>
      <bottom style="double">
        <color theme="9" tint="0.39994506668294322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6" tint="0.7999816888943144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1" xfId="0" applyBorder="1"/>
    <xf numFmtId="41" fontId="0" fillId="0" borderId="1" xfId="1" applyFont="1" applyBorder="1"/>
    <xf numFmtId="17" fontId="5" fillId="0" borderId="5" xfId="0" applyNumberFormat="1" applyFont="1" applyBorder="1"/>
    <xf numFmtId="0" fontId="5" fillId="0" borderId="6" xfId="0" applyFont="1" applyBorder="1"/>
    <xf numFmtId="3" fontId="5" fillId="0" borderId="6" xfId="0" applyNumberFormat="1" applyFont="1" applyBorder="1"/>
    <xf numFmtId="3" fontId="0" fillId="2" borderId="7" xfId="0" applyNumberForma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3" fontId="0" fillId="0" borderId="7" xfId="0" applyNumberFormat="1" applyBorder="1"/>
    <xf numFmtId="0" fontId="0" fillId="3" borderId="0" xfId="0" applyFill="1"/>
    <xf numFmtId="0" fontId="4" fillId="3" borderId="0" xfId="0" applyFont="1" applyFill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3" borderId="0" xfId="0" applyNumberFormat="1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3" borderId="0" xfId="0" applyFont="1" applyFill="1"/>
    <xf numFmtId="3" fontId="4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3" fontId="2" fillId="4" borderId="7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0" fillId="3" borderId="0" xfId="0" applyNumberFormat="1" applyFill="1" applyAlignment="1">
      <alignment horizontal="center"/>
    </xf>
    <xf numFmtId="0" fontId="9" fillId="3" borderId="0" xfId="0" applyFont="1" applyFill="1"/>
    <xf numFmtId="3" fontId="9" fillId="3" borderId="0" xfId="0" applyNumberFormat="1" applyFont="1" applyFill="1"/>
    <xf numFmtId="0" fontId="2" fillId="4" borderId="0" xfId="0" applyFont="1" applyFill="1" applyAlignment="1">
      <alignment horizontal="center"/>
    </xf>
    <xf numFmtId="3" fontId="0" fillId="0" borderId="0" xfId="0" applyNumberFormat="1" applyAlignment="1">
      <alignment horizontal="right"/>
    </xf>
    <xf numFmtId="3" fontId="2" fillId="4" borderId="9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7" fontId="11" fillId="4" borderId="1" xfId="0" applyNumberFormat="1" applyFont="1" applyFill="1" applyBorder="1" applyAlignment="1">
      <alignment horizontal="center"/>
    </xf>
    <xf numFmtId="3" fontId="0" fillId="3" borderId="0" xfId="0" applyNumberFormat="1" applyFill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" xfId="0" applyFont="1" applyBorder="1"/>
    <xf numFmtId="0" fontId="11" fillId="5" borderId="1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3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/>
    </xf>
    <xf numFmtId="17" fontId="12" fillId="0" borderId="10" xfId="0" applyNumberFormat="1" applyFont="1" applyBorder="1" applyAlignment="1">
      <alignment horizontal="left" indent="1"/>
    </xf>
    <xf numFmtId="3" fontId="0" fillId="0" borderId="10" xfId="0" applyNumberFormat="1" applyBorder="1"/>
    <xf numFmtId="10" fontId="0" fillId="0" borderId="10" xfId="2" applyNumberFormat="1" applyFont="1" applyBorder="1"/>
    <xf numFmtId="0" fontId="9" fillId="4" borderId="10" xfId="0" applyFont="1" applyFill="1" applyBorder="1" applyAlignment="1">
      <alignment horizontal="center"/>
    </xf>
    <xf numFmtId="17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165" fontId="0" fillId="0" borderId="16" xfId="0" applyNumberFormat="1" applyBorder="1"/>
    <xf numFmtId="10" fontId="0" fillId="0" borderId="17" xfId="2" applyNumberFormat="1" applyFont="1" applyBorder="1"/>
    <xf numFmtId="0" fontId="4" fillId="0" borderId="18" xfId="0" applyFont="1" applyBorder="1" applyAlignment="1">
      <alignment horizontal="left"/>
    </xf>
    <xf numFmtId="165" fontId="4" fillId="0" borderId="19" xfId="0" applyNumberFormat="1" applyFont="1" applyBorder="1"/>
    <xf numFmtId="10" fontId="4" fillId="0" borderId="20" xfId="2" applyNumberFormat="1" applyFont="1" applyBorder="1"/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165" fontId="2" fillId="8" borderId="13" xfId="0" applyNumberFormat="1" applyFont="1" applyFill="1" applyBorder="1" applyAlignment="1">
      <alignment horizontal="center"/>
    </xf>
    <xf numFmtId="165" fontId="2" fillId="8" borderId="14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3" fontId="0" fillId="0" borderId="7" xfId="0" applyNumberFormat="1" applyFill="1" applyBorder="1"/>
    <xf numFmtId="0" fontId="2" fillId="4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3" fontId="0" fillId="3" borderId="0" xfId="0" applyNumberFormat="1" applyFill="1" applyAlignment="1">
      <alignment horizontal="left"/>
    </xf>
    <xf numFmtId="0" fontId="0" fillId="3" borderId="0" xfId="0" applyFont="1" applyFill="1"/>
    <xf numFmtId="3" fontId="0" fillId="3" borderId="0" xfId="0" applyNumberFormat="1" applyFont="1" applyFill="1" applyAlignment="1">
      <alignment horizontal="left"/>
    </xf>
    <xf numFmtId="3" fontId="0" fillId="3" borderId="0" xfId="0" applyNumberFormat="1" applyFont="1" applyFill="1" applyAlignment="1">
      <alignment horizontal="center"/>
    </xf>
    <xf numFmtId="17" fontId="11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17" fontId="14" fillId="4" borderId="21" xfId="0" applyNumberFormat="1" applyFont="1" applyFill="1" applyBorder="1" applyAlignment="1">
      <alignment horizontal="center" vertical="center"/>
    </xf>
    <xf numFmtId="17" fontId="14" fillId="4" borderId="22" xfId="0" applyNumberFormat="1" applyFont="1" applyFill="1" applyBorder="1" applyAlignment="1">
      <alignment horizontal="center" vertical="center"/>
    </xf>
    <xf numFmtId="17" fontId="14" fillId="4" borderId="23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9" fillId="0" borderId="0" xfId="0" applyFont="1"/>
    <xf numFmtId="0" fontId="2" fillId="3" borderId="0" xfId="0" applyFont="1" applyFill="1"/>
    <xf numFmtId="3" fontId="9" fillId="0" borderId="0" xfId="0" applyNumberFormat="1" applyFont="1"/>
    <xf numFmtId="0" fontId="17" fillId="0" borderId="0" xfId="0" applyFont="1"/>
    <xf numFmtId="41" fontId="0" fillId="3" borderId="0" xfId="0" applyNumberFormat="1" applyFill="1"/>
    <xf numFmtId="0" fontId="2" fillId="9" borderId="12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165" fontId="2" fillId="9" borderId="13" xfId="0" applyNumberFormat="1" applyFont="1" applyFill="1" applyBorder="1" applyAlignment="1">
      <alignment horizontal="center"/>
    </xf>
    <xf numFmtId="165" fontId="2" fillId="9" borderId="14" xfId="0" applyNumberFormat="1" applyFon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43" fontId="0" fillId="0" borderId="0" xfId="3" applyFont="1"/>
    <xf numFmtId="0" fontId="0" fillId="0" borderId="16" xfId="0" applyBorder="1"/>
    <xf numFmtId="0" fontId="0" fillId="0" borderId="24" xfId="0" applyBorder="1"/>
    <xf numFmtId="43" fontId="0" fillId="0" borderId="24" xfId="3" applyFont="1" applyBorder="1"/>
    <xf numFmtId="43" fontId="0" fillId="0" borderId="0" xfId="0" applyNumberFormat="1"/>
    <xf numFmtId="165" fontId="0" fillId="0" borderId="25" xfId="0" applyNumberFormat="1" applyBorder="1"/>
    <xf numFmtId="0" fontId="0" fillId="0" borderId="25" xfId="0" applyBorder="1"/>
  </cellXfs>
  <cellStyles count="4">
    <cellStyle name="Millares" xfId="3" builtinId="3"/>
    <cellStyle name="Millares [0]" xfId="1" builtinId="6"/>
    <cellStyle name="Normal" xfId="0" builtinId="0"/>
    <cellStyle name="Porcentaje" xfId="2" builtinId="5"/>
  </cellStyles>
  <dxfs count="9"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 tint="-0.499984740745262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'Corr. Recibida'!#REF!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'Corr. Recibida'!#REF!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'Corr. Recibida'!#REF!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72-432B-A84E-49C28F712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11124367"/>
        <c:axId val="1011138095"/>
      </c:barChart>
      <c:catAx>
        <c:axId val="1011124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1138095"/>
        <c:crosses val="autoZero"/>
        <c:auto val="1"/>
        <c:lblAlgn val="ctr"/>
        <c:lblOffset val="100"/>
        <c:noMultiLvlLbl val="0"/>
      </c:catAx>
      <c:valAx>
        <c:axId val="1011138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112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'Indemn Total'!#REF!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'Indemn Total'!#REF!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'Indemn Total'!#REF!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946-4C69-AC16-476B83AAC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17705103"/>
        <c:axId val="1017707183"/>
      </c:barChart>
      <c:catAx>
        <c:axId val="1017705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7707183"/>
        <c:crosses val="autoZero"/>
        <c:auto val="1"/>
        <c:lblAlgn val="ctr"/>
        <c:lblOffset val="100"/>
        <c:noMultiLvlLbl val="0"/>
      </c:catAx>
      <c:valAx>
        <c:axId val="1017707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7705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0</xdr:rowOff>
    </xdr:from>
    <xdr:to>
      <xdr:col>4</xdr:col>
      <xdr:colOff>434975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1D580EA-CDB0-D5FC-12CD-A1DEC83ED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4</xdr:col>
      <xdr:colOff>702734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95B790-2804-AE76-CE5F-51C3ED547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585787</xdr:colOff>
      <xdr:row>13</xdr:row>
      <xdr:rowOff>28575</xdr:rowOff>
    </xdr:from>
    <xdr:to>
      <xdr:col>14</xdr:col>
      <xdr:colOff>657225</xdr:colOff>
      <xdr:row>33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D30" totalsRowShown="0" headerRowDxfId="8">
  <autoFilter ref="B4:D30" xr:uid="{00000000-0009-0000-0100-000001000000}"/>
  <tableColumns count="3">
    <tableColumn id="1" xr3:uid="{00000000-0010-0000-0000-000001000000}" name="Item" dataDxfId="7"/>
    <tableColumn id="2" xr3:uid="{00000000-0010-0000-0000-000002000000}" name="Sucursal" dataDxfId="6"/>
    <tableColumn id="3" xr3:uid="{00000000-0010-0000-0000-000003000000}" name="Total Expedientes X Sucursal 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A4:C30" totalsRowShown="0" headerRowDxfId="4" dataDxfId="3">
  <autoFilter ref="A4:C30" xr:uid="{00000000-0009-0000-0100-000004000000}"/>
  <tableColumns count="3">
    <tableColumn id="1" xr3:uid="{00000000-0010-0000-0100-000001000000}" name="Item" dataDxfId="2"/>
    <tableColumn id="2" xr3:uid="{00000000-0010-0000-0100-000002000000}" name="Sucursal" dataDxfId="1"/>
    <tableColumn id="3" xr3:uid="{00000000-0010-0000-0100-000003000000}" name="Cantidad de Expedien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opLeftCell="B1" zoomScale="75" zoomScaleNormal="75" workbookViewId="0">
      <selection activeCell="G19" sqref="G19"/>
    </sheetView>
  </sheetViews>
  <sheetFormatPr baseColWidth="10" defaultColWidth="0" defaultRowHeight="14.5" zeroHeight="1" outlineLevelCol="1" x14ac:dyDescent="0.35"/>
  <cols>
    <col min="1" max="1" width="11.453125" customWidth="1"/>
    <col min="2" max="2" width="15.81640625" customWidth="1"/>
    <col min="3" max="3" width="22.7265625" customWidth="1"/>
    <col min="4" max="4" width="22.54296875" customWidth="1"/>
    <col min="5" max="5" width="24" customWidth="1"/>
    <col min="6" max="6" width="23.453125" customWidth="1"/>
    <col min="7" max="7" width="11.453125" customWidth="1"/>
    <col min="8" max="8" width="11.453125" hidden="1" customWidth="1" outlineLevel="1"/>
    <col min="9" max="9" width="0" hidden="1" customWidth="1" collapsed="1"/>
    <col min="10" max="16384" width="11.453125" hidden="1"/>
  </cols>
  <sheetData>
    <row r="1" spans="1:7" x14ac:dyDescent="0.35">
      <c r="A1" s="15"/>
      <c r="B1" s="15"/>
      <c r="C1" s="15"/>
      <c r="D1" s="15"/>
      <c r="E1" s="15"/>
      <c r="F1" s="15"/>
      <c r="G1" s="15"/>
    </row>
    <row r="2" spans="1:7" x14ac:dyDescent="0.35">
      <c r="A2" s="15"/>
      <c r="B2" s="15"/>
      <c r="C2" s="15"/>
      <c r="D2" s="15"/>
      <c r="E2" s="15"/>
      <c r="F2" s="15"/>
      <c r="G2" s="15"/>
    </row>
    <row r="3" spans="1:7" x14ac:dyDescent="0.35">
      <c r="A3" s="15"/>
      <c r="B3" s="71" t="s">
        <v>0</v>
      </c>
      <c r="C3" s="71"/>
      <c r="D3" s="71"/>
      <c r="E3" s="71"/>
      <c r="F3" s="71"/>
      <c r="G3" s="15"/>
    </row>
    <row r="4" spans="1:7" ht="15" thickBot="1" x14ac:dyDescent="0.4">
      <c r="A4" s="15"/>
      <c r="B4" s="15"/>
      <c r="C4" s="15"/>
      <c r="D4" s="15"/>
      <c r="E4" s="15"/>
      <c r="F4" s="15"/>
      <c r="G4" s="15"/>
    </row>
    <row r="5" spans="1:7" ht="15.5" thickTop="1" thickBot="1" x14ac:dyDescent="0.4">
      <c r="A5" s="15"/>
      <c r="B5" s="70" t="s">
        <v>1</v>
      </c>
      <c r="C5" s="12" t="s">
        <v>2</v>
      </c>
      <c r="D5" s="12" t="s">
        <v>2</v>
      </c>
      <c r="E5" s="12" t="s">
        <v>2</v>
      </c>
      <c r="F5" s="12" t="s">
        <v>2</v>
      </c>
      <c r="G5" s="15"/>
    </row>
    <row r="6" spans="1:7" ht="15.5" thickTop="1" thickBot="1" x14ac:dyDescent="0.4">
      <c r="A6" s="15"/>
      <c r="B6" s="70"/>
      <c r="C6" s="12" t="s">
        <v>3</v>
      </c>
      <c r="D6" s="12" t="s">
        <v>4</v>
      </c>
      <c r="E6" s="12" t="s">
        <v>5</v>
      </c>
      <c r="F6" s="12" t="s">
        <v>6</v>
      </c>
      <c r="G6" s="15"/>
    </row>
    <row r="7" spans="1:7" ht="15.5" thickTop="1" thickBot="1" x14ac:dyDescent="0.4">
      <c r="A7" s="15"/>
      <c r="B7" s="13" t="s">
        <v>7</v>
      </c>
      <c r="C7" s="11">
        <v>17287</v>
      </c>
      <c r="D7" s="14">
        <v>14272</v>
      </c>
      <c r="E7" s="14">
        <v>9339</v>
      </c>
      <c r="F7" s="14">
        <v>11157</v>
      </c>
      <c r="G7" s="15"/>
    </row>
    <row r="8" spans="1:7" ht="15.5" thickTop="1" thickBot="1" x14ac:dyDescent="0.4">
      <c r="A8" s="15"/>
      <c r="B8" s="13" t="s">
        <v>8</v>
      </c>
      <c r="C8" s="11">
        <v>20436</v>
      </c>
      <c r="D8" s="14">
        <v>15805</v>
      </c>
      <c r="E8" s="14">
        <v>10073</v>
      </c>
      <c r="F8" s="14">
        <v>11968</v>
      </c>
      <c r="G8" s="15"/>
    </row>
    <row r="9" spans="1:7" ht="15.5" thickTop="1" thickBot="1" x14ac:dyDescent="0.4">
      <c r="A9" s="15"/>
      <c r="B9" s="13" t="s">
        <v>9</v>
      </c>
      <c r="C9" s="11">
        <v>21498</v>
      </c>
      <c r="D9" s="14">
        <v>12011</v>
      </c>
      <c r="E9" s="14">
        <v>10704</v>
      </c>
      <c r="F9" s="14">
        <v>13458</v>
      </c>
      <c r="G9" s="15"/>
    </row>
    <row r="10" spans="1:7" ht="15.5" thickTop="1" thickBot="1" x14ac:dyDescent="0.4">
      <c r="A10" s="15"/>
      <c r="B10" s="13" t="s">
        <v>10</v>
      </c>
      <c r="C10" s="11">
        <v>19473</v>
      </c>
      <c r="D10" s="14">
        <v>4453</v>
      </c>
      <c r="E10" s="14">
        <v>9777</v>
      </c>
      <c r="F10" s="14">
        <v>11231</v>
      </c>
      <c r="G10" s="15"/>
    </row>
    <row r="11" spans="1:7" ht="15.5" thickTop="1" thickBot="1" x14ac:dyDescent="0.4">
      <c r="A11" s="15"/>
      <c r="B11" s="13" t="s">
        <v>11</v>
      </c>
      <c r="C11" s="11">
        <v>21813</v>
      </c>
      <c r="D11" s="14">
        <v>5254</v>
      </c>
      <c r="E11" s="14">
        <v>9614</v>
      </c>
      <c r="F11" s="14">
        <v>11803</v>
      </c>
      <c r="G11" s="15"/>
    </row>
    <row r="12" spans="1:7" ht="15.5" thickTop="1" thickBot="1" x14ac:dyDescent="0.4">
      <c r="A12" s="15"/>
      <c r="B12" s="13" t="s">
        <v>12</v>
      </c>
      <c r="C12" s="11">
        <v>17834</v>
      </c>
      <c r="D12" s="14">
        <v>7345</v>
      </c>
      <c r="E12" s="14">
        <v>10825</v>
      </c>
      <c r="F12" s="14">
        <v>12428</v>
      </c>
      <c r="G12" s="15"/>
    </row>
    <row r="13" spans="1:7" ht="15.5" thickTop="1" thickBot="1" x14ac:dyDescent="0.4">
      <c r="A13" s="15"/>
      <c r="B13" s="13" t="s">
        <v>13</v>
      </c>
      <c r="C13" s="11">
        <v>21753</v>
      </c>
      <c r="D13" s="14">
        <v>7916</v>
      </c>
      <c r="E13" s="14">
        <v>10286</v>
      </c>
      <c r="F13" s="14">
        <v>13476</v>
      </c>
      <c r="G13" s="15"/>
    </row>
    <row r="14" spans="1:7" ht="15.5" thickTop="1" thickBot="1" x14ac:dyDescent="0.4">
      <c r="A14" s="15"/>
      <c r="B14" s="13" t="s">
        <v>14</v>
      </c>
      <c r="C14" s="11">
        <v>20474</v>
      </c>
      <c r="D14" s="14">
        <v>8136</v>
      </c>
      <c r="E14" s="14">
        <v>11943</v>
      </c>
      <c r="F14" s="14">
        <v>11937</v>
      </c>
      <c r="G14" s="15"/>
    </row>
    <row r="15" spans="1:7" ht="15.5" thickTop="1" thickBot="1" x14ac:dyDescent="0.4">
      <c r="A15" s="15"/>
      <c r="B15" s="13" t="s">
        <v>15</v>
      </c>
      <c r="C15" s="11">
        <v>16183</v>
      </c>
      <c r="D15" s="14">
        <v>9504</v>
      </c>
      <c r="E15" s="14">
        <v>13054</v>
      </c>
      <c r="F15" s="14">
        <v>9829</v>
      </c>
      <c r="G15" s="15"/>
    </row>
    <row r="16" spans="1:7" ht="15.5" thickTop="1" thickBot="1" x14ac:dyDescent="0.4">
      <c r="A16" s="15"/>
      <c r="B16" s="13" t="s">
        <v>16</v>
      </c>
      <c r="C16" s="11">
        <v>17427</v>
      </c>
      <c r="D16" s="14">
        <v>9605</v>
      </c>
      <c r="E16" s="14">
        <v>12114</v>
      </c>
      <c r="F16" s="14">
        <v>9959</v>
      </c>
      <c r="G16" s="15"/>
    </row>
    <row r="17" spans="1:7" ht="15.5" thickTop="1" thickBot="1" x14ac:dyDescent="0.4">
      <c r="A17" s="15"/>
      <c r="B17" s="13" t="s">
        <v>17</v>
      </c>
      <c r="C17" s="11">
        <v>15769</v>
      </c>
      <c r="D17" s="14">
        <v>8836</v>
      </c>
      <c r="E17" s="14">
        <v>12089</v>
      </c>
      <c r="F17" s="14"/>
      <c r="G17" s="15"/>
    </row>
    <row r="18" spans="1:7" ht="15.5" thickTop="1" thickBot="1" x14ac:dyDescent="0.4">
      <c r="A18" s="15"/>
      <c r="B18" s="13" t="s">
        <v>18</v>
      </c>
      <c r="C18" s="11">
        <v>19266</v>
      </c>
      <c r="D18" s="14">
        <v>10677</v>
      </c>
      <c r="E18" s="14">
        <v>12942</v>
      </c>
      <c r="F18" s="14"/>
      <c r="G18" s="15"/>
    </row>
    <row r="19" spans="1:7" ht="15" thickTop="1" x14ac:dyDescent="0.35">
      <c r="A19" s="15"/>
      <c r="B19" s="15"/>
      <c r="C19" s="15"/>
      <c r="D19" s="81" t="s">
        <v>114</v>
      </c>
      <c r="E19" s="82">
        <f>+MIN(E7:F18)</f>
        <v>9339</v>
      </c>
      <c r="F19" s="67" t="s">
        <v>112</v>
      </c>
      <c r="G19" s="15"/>
    </row>
    <row r="20" spans="1:7" x14ac:dyDescent="0.35">
      <c r="A20" s="15"/>
      <c r="B20" s="15"/>
      <c r="C20" s="15"/>
      <c r="D20" s="81" t="s">
        <v>113</v>
      </c>
      <c r="E20" s="82">
        <f>+MAX(E7:F18)</f>
        <v>13476</v>
      </c>
      <c r="F20" s="83">
        <f>+AVERAGE((E7:E18),(F7:F16))</f>
        <v>11363.90909090909</v>
      </c>
      <c r="G20" s="15"/>
    </row>
    <row r="81" customFormat="1" hidden="1" x14ac:dyDescent="0.35"/>
    <row r="82" customFormat="1" hidden="1" x14ac:dyDescent="0.35"/>
  </sheetData>
  <mergeCells count="2">
    <mergeCell ref="B5:B6"/>
    <mergeCell ref="B3:F3"/>
  </mergeCells>
  <phoneticPr fontId="8" type="noConversion"/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1"/>
  <sheetViews>
    <sheetView zoomScale="75" zoomScaleNormal="75" workbookViewId="0">
      <selection activeCell="F20" sqref="F20"/>
    </sheetView>
  </sheetViews>
  <sheetFormatPr baseColWidth="10" defaultColWidth="0" defaultRowHeight="14.5" zeroHeight="1" x14ac:dyDescent="0.35"/>
  <cols>
    <col min="1" max="2" width="11.453125" customWidth="1"/>
    <col min="3" max="6" width="23.7265625" customWidth="1"/>
    <col min="7" max="7" width="11.453125" customWidth="1"/>
    <col min="8" max="17" width="0" hidden="1" customWidth="1"/>
    <col min="18" max="16384" width="11.453125" hidden="1"/>
  </cols>
  <sheetData>
    <row r="1" spans="1:7" x14ac:dyDescent="0.35">
      <c r="A1" s="15"/>
      <c r="B1" s="15"/>
      <c r="C1" s="15"/>
      <c r="D1" s="15"/>
      <c r="E1" s="15"/>
      <c r="F1" s="15"/>
      <c r="G1" s="15"/>
    </row>
    <row r="2" spans="1:7" x14ac:dyDescent="0.35">
      <c r="A2" s="15"/>
      <c r="B2" s="15"/>
      <c r="C2" s="15"/>
      <c r="D2" s="15"/>
      <c r="E2" s="15"/>
      <c r="F2" s="15"/>
      <c r="G2" s="15"/>
    </row>
    <row r="3" spans="1:7" x14ac:dyDescent="0.35">
      <c r="A3" s="15"/>
      <c r="B3" s="71" t="s">
        <v>77</v>
      </c>
      <c r="C3" s="71"/>
      <c r="D3" s="71"/>
      <c r="E3" s="71"/>
      <c r="F3" s="71"/>
      <c r="G3" s="15"/>
    </row>
    <row r="4" spans="1:7" ht="15" thickBot="1" x14ac:dyDescent="0.4">
      <c r="A4" s="15"/>
      <c r="B4" s="15"/>
      <c r="C4" s="15"/>
      <c r="D4" s="15"/>
      <c r="E4" s="15"/>
      <c r="F4" s="15"/>
      <c r="G4" s="15"/>
    </row>
    <row r="5" spans="1:7" ht="15.5" thickTop="1" thickBot="1" x14ac:dyDescent="0.4">
      <c r="A5" s="15"/>
      <c r="B5" s="70" t="s">
        <v>1</v>
      </c>
      <c r="C5" s="12" t="s">
        <v>2</v>
      </c>
      <c r="D5" s="12" t="s">
        <v>2</v>
      </c>
      <c r="E5" s="12" t="s">
        <v>2</v>
      </c>
      <c r="F5" s="12" t="s">
        <v>2</v>
      </c>
      <c r="G5" s="15"/>
    </row>
    <row r="6" spans="1:7" ht="15.5" thickTop="1" thickBot="1" x14ac:dyDescent="0.4">
      <c r="A6" s="15"/>
      <c r="B6" s="70"/>
      <c r="C6" s="12" t="s">
        <v>3</v>
      </c>
      <c r="D6" s="12" t="s">
        <v>4</v>
      </c>
      <c r="E6" s="12" t="s">
        <v>5</v>
      </c>
      <c r="F6" s="12" t="s">
        <v>6</v>
      </c>
      <c r="G6" s="15"/>
    </row>
    <row r="7" spans="1:7" ht="15.5" thickTop="1" thickBot="1" x14ac:dyDescent="0.4">
      <c r="A7" s="15"/>
      <c r="B7" s="13" t="s">
        <v>7</v>
      </c>
      <c r="C7" s="11"/>
      <c r="D7" s="14">
        <v>4315</v>
      </c>
      <c r="E7" s="14">
        <v>1132</v>
      </c>
      <c r="F7" s="14">
        <v>551</v>
      </c>
      <c r="G7" s="15"/>
    </row>
    <row r="8" spans="1:7" ht="15.5" thickTop="1" thickBot="1" x14ac:dyDescent="0.4">
      <c r="A8" s="15"/>
      <c r="B8" s="13" t="s">
        <v>8</v>
      </c>
      <c r="C8" s="11"/>
      <c r="D8" s="14">
        <v>5836</v>
      </c>
      <c r="E8" s="14">
        <v>1052</v>
      </c>
      <c r="F8" s="14">
        <v>777</v>
      </c>
      <c r="G8" s="15"/>
    </row>
    <row r="9" spans="1:7" ht="15.5" thickTop="1" thickBot="1" x14ac:dyDescent="0.4">
      <c r="A9" s="15"/>
      <c r="B9" s="13" t="s">
        <v>9</v>
      </c>
      <c r="C9" s="11"/>
      <c r="D9" s="14">
        <v>3044</v>
      </c>
      <c r="E9" s="14">
        <v>1048</v>
      </c>
      <c r="F9" s="14">
        <v>1108</v>
      </c>
      <c r="G9" s="15"/>
    </row>
    <row r="10" spans="1:7" ht="15.5" thickTop="1" thickBot="1" x14ac:dyDescent="0.4">
      <c r="A10" s="15"/>
      <c r="B10" s="13" t="s">
        <v>10</v>
      </c>
      <c r="C10" s="11"/>
      <c r="D10" s="14">
        <v>81</v>
      </c>
      <c r="E10" s="14">
        <v>1029</v>
      </c>
      <c r="F10" s="14">
        <v>564</v>
      </c>
      <c r="G10" s="15"/>
    </row>
    <row r="11" spans="1:7" ht="15.5" thickTop="1" thickBot="1" x14ac:dyDescent="0.4">
      <c r="A11" s="15"/>
      <c r="B11" s="13" t="s">
        <v>11</v>
      </c>
      <c r="C11" s="11"/>
      <c r="D11" s="14">
        <v>141</v>
      </c>
      <c r="E11" s="14">
        <v>985</v>
      </c>
      <c r="F11" s="14">
        <v>937</v>
      </c>
      <c r="G11" s="15"/>
    </row>
    <row r="12" spans="1:7" ht="15.5" thickTop="1" thickBot="1" x14ac:dyDescent="0.4">
      <c r="A12" s="15"/>
      <c r="B12" s="13" t="s">
        <v>12</v>
      </c>
      <c r="C12" s="11"/>
      <c r="D12" s="14">
        <v>439</v>
      </c>
      <c r="E12" s="14">
        <v>824</v>
      </c>
      <c r="F12" s="14">
        <v>1121</v>
      </c>
      <c r="G12" s="15"/>
    </row>
    <row r="13" spans="1:7" ht="15.5" thickTop="1" thickBot="1" x14ac:dyDescent="0.4">
      <c r="A13" s="15"/>
      <c r="B13" s="13" t="s">
        <v>13</v>
      </c>
      <c r="C13" s="11"/>
      <c r="D13" s="14">
        <v>664</v>
      </c>
      <c r="E13" s="14">
        <v>939</v>
      </c>
      <c r="F13" s="14">
        <v>406</v>
      </c>
      <c r="G13" s="15"/>
    </row>
    <row r="14" spans="1:7" ht="15.5" thickTop="1" thickBot="1" x14ac:dyDescent="0.4">
      <c r="A14" s="15"/>
      <c r="B14" s="13" t="s">
        <v>14</v>
      </c>
      <c r="C14" s="11"/>
      <c r="D14" s="14">
        <v>881</v>
      </c>
      <c r="E14" s="14">
        <v>807</v>
      </c>
      <c r="F14" s="14">
        <v>931</v>
      </c>
      <c r="G14" s="15"/>
    </row>
    <row r="15" spans="1:7" ht="15.5" thickTop="1" thickBot="1" x14ac:dyDescent="0.4">
      <c r="A15" s="15"/>
      <c r="B15" s="13" t="s">
        <v>15</v>
      </c>
      <c r="C15" s="11"/>
      <c r="D15" s="14">
        <v>1542</v>
      </c>
      <c r="E15" s="14">
        <v>1264</v>
      </c>
      <c r="F15" s="14">
        <v>2018</v>
      </c>
      <c r="G15" s="15"/>
    </row>
    <row r="16" spans="1:7" ht="15.5" thickTop="1" thickBot="1" x14ac:dyDescent="0.4">
      <c r="A16" s="15"/>
      <c r="B16" s="13" t="s">
        <v>16</v>
      </c>
      <c r="C16" s="11"/>
      <c r="D16" s="14">
        <v>1935</v>
      </c>
      <c r="E16" s="14">
        <v>976</v>
      </c>
      <c r="F16" s="14">
        <v>1843</v>
      </c>
      <c r="G16" s="15"/>
    </row>
    <row r="17" spans="1:7" ht="15.5" thickTop="1" thickBot="1" x14ac:dyDescent="0.4">
      <c r="A17" s="15"/>
      <c r="B17" s="13" t="s">
        <v>17</v>
      </c>
      <c r="C17" s="11"/>
      <c r="D17" s="14">
        <v>979</v>
      </c>
      <c r="E17" s="14">
        <v>671</v>
      </c>
      <c r="F17" s="14"/>
      <c r="G17" s="15"/>
    </row>
    <row r="18" spans="1:7" ht="15.5" thickTop="1" thickBot="1" x14ac:dyDescent="0.4">
      <c r="A18" s="15"/>
      <c r="B18" s="13" t="s">
        <v>18</v>
      </c>
      <c r="C18" s="11"/>
      <c r="D18" s="14">
        <v>977</v>
      </c>
      <c r="E18" s="14">
        <v>792</v>
      </c>
      <c r="F18" s="14"/>
      <c r="G18" s="15"/>
    </row>
    <row r="19" spans="1:7" ht="15" thickTop="1" x14ac:dyDescent="0.35">
      <c r="A19" s="15"/>
      <c r="B19" s="15"/>
      <c r="C19" s="15"/>
      <c r="D19" s="15" t="s">
        <v>114</v>
      </c>
      <c r="E19" s="80">
        <f>+MIN(E7:F18)</f>
        <v>406</v>
      </c>
      <c r="F19" s="67" t="s">
        <v>112</v>
      </c>
      <c r="G19" s="15"/>
    </row>
    <row r="20" spans="1:7" x14ac:dyDescent="0.35">
      <c r="A20" s="15"/>
      <c r="B20" s="15"/>
      <c r="C20" s="15"/>
      <c r="D20" s="15" t="s">
        <v>113</v>
      </c>
      <c r="E20" s="80">
        <f>+MAX(E7:F18)</f>
        <v>2018</v>
      </c>
      <c r="F20" s="28">
        <f>+AVERAGE((E7:E18),(F7:F16))</f>
        <v>989.77272727272725</v>
      </c>
      <c r="G20" s="15"/>
    </row>
    <row r="21" spans="1:7" x14ac:dyDescent="0.35">
      <c r="A21" s="15"/>
      <c r="B21" s="15"/>
      <c r="C21" s="15"/>
      <c r="D21" s="15"/>
      <c r="E21" s="15"/>
      <c r="F21" s="15"/>
      <c r="G21" s="15"/>
    </row>
  </sheetData>
  <mergeCells count="2">
    <mergeCell ref="B3:F3"/>
    <mergeCell ref="B5:B6"/>
  </mergeCells>
  <pageMargins left="0.7" right="0.7" top="0.75" bottom="0.75" header="0.3" footer="0.3"/>
  <headerFooter>
    <oddFooter>&amp;C_x000D_&amp;1#&amp;"Calibri"&amp;10&amp;K000000 DOCUMENTO DE USO INTERNO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0"/>
  <sheetViews>
    <sheetView topLeftCell="A3" zoomScale="75" zoomScaleNormal="75" workbookViewId="0">
      <selection activeCell="E25" sqref="E25"/>
    </sheetView>
  </sheetViews>
  <sheetFormatPr baseColWidth="10" defaultColWidth="0" defaultRowHeight="14.5" zeroHeight="1" x14ac:dyDescent="0.35"/>
  <cols>
    <col min="1" max="1" width="11.453125" customWidth="1"/>
    <col min="2" max="2" width="18.81640625" style="2" customWidth="1"/>
    <col min="3" max="3" width="26" customWidth="1"/>
    <col min="4" max="4" width="12.453125" style="32" customWidth="1"/>
    <col min="5" max="5" width="17.7265625" style="32" customWidth="1"/>
    <col min="6" max="6" width="11.453125" style="15" customWidth="1"/>
    <col min="7" max="16384" width="11.453125" hidden="1"/>
  </cols>
  <sheetData>
    <row r="1" spans="1:5" x14ac:dyDescent="0.35">
      <c r="A1" s="15"/>
      <c r="B1" s="23"/>
      <c r="C1" s="15"/>
      <c r="D1" s="36"/>
      <c r="E1" s="36"/>
    </row>
    <row r="2" spans="1:5" x14ac:dyDescent="0.35">
      <c r="A2" s="15"/>
      <c r="B2" s="73" t="s">
        <v>78</v>
      </c>
      <c r="C2" s="73"/>
      <c r="D2" s="73"/>
      <c r="E2" s="73"/>
    </row>
    <row r="3" spans="1:5" ht="15" thickBot="1" x14ac:dyDescent="0.4">
      <c r="A3" s="15"/>
      <c r="B3" s="23"/>
      <c r="C3" s="15"/>
      <c r="D3" s="36"/>
      <c r="E3" s="36"/>
    </row>
    <row r="4" spans="1:5" ht="15" thickTop="1" x14ac:dyDescent="0.35">
      <c r="A4" s="15"/>
      <c r="B4" s="31" t="s">
        <v>1</v>
      </c>
      <c r="C4" s="31" t="s">
        <v>79</v>
      </c>
      <c r="D4" s="33" t="s">
        <v>5</v>
      </c>
      <c r="E4" s="33" t="s">
        <v>6</v>
      </c>
    </row>
    <row r="5" spans="1:5" x14ac:dyDescent="0.35">
      <c r="A5" s="15"/>
      <c r="B5" s="35" t="s">
        <v>25</v>
      </c>
      <c r="C5" s="6" t="s">
        <v>80</v>
      </c>
      <c r="D5" s="34">
        <v>93523</v>
      </c>
      <c r="E5" s="34">
        <v>97630</v>
      </c>
    </row>
    <row r="6" spans="1:5" x14ac:dyDescent="0.35">
      <c r="A6" s="15"/>
      <c r="B6" s="35" t="s">
        <v>25</v>
      </c>
      <c r="C6" s="6" t="s">
        <v>81</v>
      </c>
      <c r="D6" s="34">
        <v>9521</v>
      </c>
      <c r="E6" s="34">
        <v>9523</v>
      </c>
    </row>
    <row r="7" spans="1:5" x14ac:dyDescent="0.35">
      <c r="A7" s="15"/>
      <c r="B7" s="35" t="s">
        <v>28</v>
      </c>
      <c r="C7" s="6" t="s">
        <v>80</v>
      </c>
      <c r="D7" s="34">
        <v>94076</v>
      </c>
      <c r="E7" s="34">
        <v>97883</v>
      </c>
    </row>
    <row r="8" spans="1:5" x14ac:dyDescent="0.35">
      <c r="A8" s="15"/>
      <c r="B8" s="35" t="s">
        <v>28</v>
      </c>
      <c r="C8" s="6" t="s">
        <v>82</v>
      </c>
      <c r="D8" s="34">
        <v>9521</v>
      </c>
      <c r="E8" s="34">
        <v>9523</v>
      </c>
    </row>
    <row r="9" spans="1:5" x14ac:dyDescent="0.35">
      <c r="A9" s="15"/>
      <c r="B9" s="35" t="s">
        <v>29</v>
      </c>
      <c r="C9" s="6" t="s">
        <v>80</v>
      </c>
      <c r="D9" s="34">
        <v>94514</v>
      </c>
      <c r="E9" s="34">
        <v>97943</v>
      </c>
    </row>
    <row r="10" spans="1:5" x14ac:dyDescent="0.35">
      <c r="A10" s="15"/>
      <c r="B10" s="35" t="s">
        <v>29</v>
      </c>
      <c r="C10" s="6" t="s">
        <v>82</v>
      </c>
      <c r="D10" s="34">
        <v>9521</v>
      </c>
      <c r="E10" s="34">
        <v>9523</v>
      </c>
    </row>
    <row r="11" spans="1:5" x14ac:dyDescent="0.35">
      <c r="A11" s="15"/>
      <c r="B11" s="35" t="s">
        <v>30</v>
      </c>
      <c r="C11" s="6" t="s">
        <v>80</v>
      </c>
      <c r="D11" s="34">
        <v>94699.999996815241</v>
      </c>
      <c r="E11" s="34">
        <v>97943</v>
      </c>
    </row>
    <row r="12" spans="1:5" x14ac:dyDescent="0.35">
      <c r="A12" s="15"/>
      <c r="B12" s="35" t="s">
        <v>30</v>
      </c>
      <c r="C12" s="6" t="s">
        <v>82</v>
      </c>
      <c r="D12" s="34">
        <v>9521</v>
      </c>
      <c r="E12" s="34">
        <v>9523</v>
      </c>
    </row>
    <row r="13" spans="1:5" x14ac:dyDescent="0.35">
      <c r="A13" s="15"/>
      <c r="B13" s="35" t="s">
        <v>31</v>
      </c>
      <c r="C13" s="6" t="s">
        <v>80</v>
      </c>
      <c r="D13" s="34">
        <v>95058</v>
      </c>
      <c r="E13" s="34">
        <v>97943</v>
      </c>
    </row>
    <row r="14" spans="1:5" x14ac:dyDescent="0.35">
      <c r="A14" s="15"/>
      <c r="B14" s="35" t="s">
        <v>31</v>
      </c>
      <c r="C14" s="6" t="s">
        <v>82</v>
      </c>
      <c r="D14" s="34">
        <v>9521</v>
      </c>
      <c r="E14" s="34">
        <v>9523</v>
      </c>
    </row>
    <row r="15" spans="1:5" x14ac:dyDescent="0.35">
      <c r="A15" s="15"/>
      <c r="B15" s="35" t="s">
        <v>32</v>
      </c>
      <c r="C15" s="6" t="s">
        <v>80</v>
      </c>
      <c r="D15" s="34">
        <v>95211</v>
      </c>
      <c r="E15" s="34">
        <v>97943</v>
      </c>
    </row>
    <row r="16" spans="1:5" x14ac:dyDescent="0.35">
      <c r="A16" s="15"/>
      <c r="B16" s="35" t="s">
        <v>32</v>
      </c>
      <c r="C16" s="6" t="s">
        <v>82</v>
      </c>
      <c r="D16" s="34">
        <v>9521</v>
      </c>
      <c r="E16" s="34">
        <v>9523</v>
      </c>
    </row>
    <row r="17" spans="1:6" x14ac:dyDescent="0.35">
      <c r="A17" s="15"/>
      <c r="B17" s="35" t="s">
        <v>33</v>
      </c>
      <c r="C17" s="6" t="s">
        <v>80</v>
      </c>
      <c r="D17" s="34">
        <v>95859</v>
      </c>
      <c r="E17" s="34">
        <v>98075</v>
      </c>
    </row>
    <row r="18" spans="1:6" x14ac:dyDescent="0.35">
      <c r="A18" s="15"/>
      <c r="B18" s="35" t="s">
        <v>33</v>
      </c>
      <c r="C18" s="6" t="s">
        <v>82</v>
      </c>
      <c r="D18" s="34">
        <v>9521</v>
      </c>
      <c r="E18" s="34">
        <v>9521</v>
      </c>
    </row>
    <row r="19" spans="1:6" x14ac:dyDescent="0.35">
      <c r="A19" s="15"/>
      <c r="B19" s="35" t="s">
        <v>34</v>
      </c>
      <c r="C19" s="6" t="s">
        <v>80</v>
      </c>
      <c r="D19" s="34">
        <v>96103</v>
      </c>
      <c r="E19" s="34">
        <v>98798</v>
      </c>
    </row>
    <row r="20" spans="1:6" x14ac:dyDescent="0.35">
      <c r="A20" s="15"/>
      <c r="B20" s="35" t="s">
        <v>34</v>
      </c>
      <c r="C20" s="6" t="s">
        <v>82</v>
      </c>
      <c r="D20" s="34">
        <v>9521</v>
      </c>
      <c r="E20" s="34">
        <v>9521</v>
      </c>
    </row>
    <row r="21" spans="1:6" x14ac:dyDescent="0.35">
      <c r="A21" s="15"/>
      <c r="B21" s="35" t="s">
        <v>35</v>
      </c>
      <c r="C21" s="6" t="s">
        <v>80</v>
      </c>
      <c r="D21" s="34">
        <v>96407</v>
      </c>
      <c r="E21" s="34">
        <f>+E19+977</f>
        <v>99775</v>
      </c>
    </row>
    <row r="22" spans="1:6" x14ac:dyDescent="0.35">
      <c r="A22" s="15"/>
      <c r="B22" s="35" t="s">
        <v>35</v>
      </c>
      <c r="C22" s="6" t="s">
        <v>82</v>
      </c>
      <c r="D22" s="34">
        <v>9521</v>
      </c>
      <c r="E22" s="34">
        <f>+E20</f>
        <v>9521</v>
      </c>
    </row>
    <row r="23" spans="1:6" x14ac:dyDescent="0.35">
      <c r="A23" s="15"/>
      <c r="B23" s="35" t="s">
        <v>36</v>
      </c>
      <c r="C23" s="6" t="s">
        <v>80</v>
      </c>
      <c r="D23" s="34">
        <v>96866.258134490243</v>
      </c>
      <c r="E23" s="34">
        <f>+E21+303</f>
        <v>100078</v>
      </c>
    </row>
    <row r="24" spans="1:6" x14ac:dyDescent="0.35">
      <c r="A24" s="15"/>
      <c r="B24" s="35" t="s">
        <v>36</v>
      </c>
      <c r="C24" s="6" t="s">
        <v>82</v>
      </c>
      <c r="D24" s="34">
        <v>9521</v>
      </c>
      <c r="E24" s="34">
        <f>+E22</f>
        <v>9521</v>
      </c>
    </row>
    <row r="25" spans="1:6" x14ac:dyDescent="0.35">
      <c r="A25" s="15"/>
      <c r="B25" s="35" t="s">
        <v>37</v>
      </c>
      <c r="C25" s="6" t="s">
        <v>80</v>
      </c>
      <c r="D25" s="34">
        <v>96866.258134490243</v>
      </c>
      <c r="E25" s="34">
        <f>+E23+621</f>
        <v>100699</v>
      </c>
    </row>
    <row r="26" spans="1:6" x14ac:dyDescent="0.35">
      <c r="A26" s="15"/>
      <c r="B26" s="35" t="s">
        <v>37</v>
      </c>
      <c r="C26" s="6" t="s">
        <v>82</v>
      </c>
      <c r="D26" s="34">
        <v>9521</v>
      </c>
      <c r="E26" s="34">
        <f>+E24</f>
        <v>9521</v>
      </c>
    </row>
    <row r="27" spans="1:6" x14ac:dyDescent="0.35">
      <c r="A27" s="15"/>
      <c r="B27" s="35" t="s">
        <v>38</v>
      </c>
      <c r="C27" s="6" t="s">
        <v>80</v>
      </c>
      <c r="D27" s="34">
        <f>97430-90</f>
        <v>97340</v>
      </c>
      <c r="E27" s="34"/>
    </row>
    <row r="28" spans="1:6" x14ac:dyDescent="0.35">
      <c r="A28" s="15"/>
      <c r="B28" s="35" t="s">
        <v>38</v>
      </c>
      <c r="C28" s="6" t="s">
        <v>82</v>
      </c>
      <c r="D28" s="34">
        <v>9521</v>
      </c>
      <c r="E28" s="34"/>
    </row>
    <row r="29" spans="1:6" x14ac:dyDescent="0.35">
      <c r="A29" s="15"/>
      <c r="B29" s="23"/>
      <c r="C29" s="15"/>
      <c r="D29" s="36"/>
      <c r="E29" s="36"/>
    </row>
    <row r="30" spans="1:6" x14ac:dyDescent="0.35">
      <c r="A30" s="15"/>
      <c r="B30" s="23"/>
      <c r="C30" s="15"/>
      <c r="D30" s="36"/>
      <c r="E30" s="36"/>
      <c r="F30" s="18"/>
    </row>
  </sheetData>
  <mergeCells count="1">
    <mergeCell ref="B2:E2"/>
  </mergeCells>
  <pageMargins left="0.7" right="0.7" top="0.75" bottom="0.75" header="0.3" footer="0.3"/>
  <headerFooter>
    <oddFooter>&amp;C_x000D_&amp;1#&amp;"Calibri"&amp;10&amp;K000000 DOCUMENTO DE USO INTERNO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zoomScale="75" zoomScaleNormal="75" workbookViewId="0">
      <selection activeCell="E21" sqref="E21"/>
    </sheetView>
  </sheetViews>
  <sheetFormatPr baseColWidth="10" defaultColWidth="0" defaultRowHeight="14.5" zeroHeight="1" x14ac:dyDescent="0.35"/>
  <cols>
    <col min="1" max="2" width="9.1796875" customWidth="1"/>
    <col min="3" max="3" width="29" customWidth="1"/>
    <col min="4" max="4" width="18.7265625" customWidth="1"/>
    <col min="5" max="5" width="21.81640625" customWidth="1"/>
    <col min="6" max="6" width="9.1796875" customWidth="1"/>
    <col min="7" max="16384" width="9.1796875" hidden="1"/>
  </cols>
  <sheetData>
    <row r="1" spans="1:6" x14ac:dyDescent="0.35">
      <c r="A1" s="15"/>
      <c r="B1" s="15"/>
      <c r="C1" s="15"/>
      <c r="D1" s="15"/>
      <c r="E1" s="15"/>
      <c r="F1" s="15"/>
    </row>
    <row r="2" spans="1:6" x14ac:dyDescent="0.35">
      <c r="A2" s="15"/>
      <c r="B2" s="71" t="s">
        <v>83</v>
      </c>
      <c r="C2" s="71"/>
      <c r="D2" s="71"/>
      <c r="E2" s="71"/>
      <c r="F2" s="15"/>
    </row>
    <row r="3" spans="1:6" x14ac:dyDescent="0.35">
      <c r="A3" s="15"/>
      <c r="B3" s="15"/>
      <c r="C3" s="15"/>
      <c r="D3" s="15"/>
      <c r="E3" s="15"/>
      <c r="F3" s="15"/>
    </row>
    <row r="4" spans="1:6" x14ac:dyDescent="0.35">
      <c r="A4" s="15"/>
      <c r="B4" s="39" t="s">
        <v>84</v>
      </c>
      <c r="C4" s="40" t="s">
        <v>24</v>
      </c>
      <c r="D4" s="40" t="s">
        <v>85</v>
      </c>
      <c r="E4" s="40" t="s">
        <v>86</v>
      </c>
      <c r="F4" s="15"/>
    </row>
    <row r="5" spans="1:6" x14ac:dyDescent="0.35">
      <c r="A5" s="15"/>
      <c r="B5" s="8">
        <v>44409</v>
      </c>
      <c r="C5" s="9" t="s">
        <v>87</v>
      </c>
      <c r="D5" s="9">
        <v>192</v>
      </c>
      <c r="E5" s="9">
        <v>48</v>
      </c>
      <c r="F5" s="15"/>
    </row>
    <row r="6" spans="1:6" x14ac:dyDescent="0.35">
      <c r="A6" s="15"/>
      <c r="B6" s="8">
        <v>44440</v>
      </c>
      <c r="C6" s="9" t="s">
        <v>87</v>
      </c>
      <c r="D6" s="9">
        <v>692</v>
      </c>
      <c r="E6" s="9">
        <v>173</v>
      </c>
      <c r="F6" s="15"/>
    </row>
    <row r="7" spans="1:6" x14ac:dyDescent="0.35">
      <c r="A7" s="15"/>
      <c r="B7" s="8">
        <v>44470</v>
      </c>
      <c r="C7" s="9" t="s">
        <v>87</v>
      </c>
      <c r="D7" s="10">
        <v>1596</v>
      </c>
      <c r="E7" s="9">
        <v>399</v>
      </c>
      <c r="F7" s="15"/>
    </row>
    <row r="8" spans="1:6" x14ac:dyDescent="0.35">
      <c r="A8" s="15"/>
      <c r="B8" s="8">
        <v>44501</v>
      </c>
      <c r="C8" s="9" t="s">
        <v>87</v>
      </c>
      <c r="D8" s="10">
        <v>2036</v>
      </c>
      <c r="E8" s="9">
        <v>509</v>
      </c>
      <c r="F8" s="15"/>
    </row>
    <row r="9" spans="1:6" x14ac:dyDescent="0.35">
      <c r="A9" s="15"/>
      <c r="B9" s="8">
        <v>44531</v>
      </c>
      <c r="C9" s="9" t="s">
        <v>87</v>
      </c>
      <c r="D9" s="10">
        <v>2184</v>
      </c>
      <c r="E9" s="9">
        <v>546</v>
      </c>
      <c r="F9" s="15"/>
    </row>
    <row r="10" spans="1:6" x14ac:dyDescent="0.35">
      <c r="A10" s="15"/>
      <c r="B10" s="8">
        <v>44562</v>
      </c>
      <c r="C10" s="9" t="s">
        <v>87</v>
      </c>
      <c r="D10" s="9">
        <v>2240</v>
      </c>
      <c r="E10" s="9">
        <v>560</v>
      </c>
      <c r="F10" s="15"/>
    </row>
    <row r="11" spans="1:6" x14ac:dyDescent="0.35">
      <c r="A11" s="15"/>
      <c r="B11" s="8">
        <v>44593</v>
      </c>
      <c r="C11" s="9" t="s">
        <v>87</v>
      </c>
      <c r="D11" s="10">
        <v>2168</v>
      </c>
      <c r="E11" s="9">
        <v>542</v>
      </c>
      <c r="F11" s="15"/>
    </row>
    <row r="12" spans="1:6" x14ac:dyDescent="0.35">
      <c r="A12" s="15"/>
      <c r="B12" s="8">
        <v>44621</v>
      </c>
      <c r="C12" s="9" t="s">
        <v>87</v>
      </c>
      <c r="D12" s="10">
        <v>1836</v>
      </c>
      <c r="E12" s="9">
        <v>459</v>
      </c>
      <c r="F12" s="15"/>
    </row>
    <row r="13" spans="1:6" x14ac:dyDescent="0.35">
      <c r="A13" s="15"/>
      <c r="B13" s="8">
        <v>44652</v>
      </c>
      <c r="C13" s="9" t="s">
        <v>87</v>
      </c>
      <c r="D13" s="10">
        <v>1408</v>
      </c>
      <c r="E13" s="9">
        <v>352</v>
      </c>
      <c r="F13" s="15"/>
    </row>
    <row r="14" spans="1:6" x14ac:dyDescent="0.35">
      <c r="A14" s="15"/>
      <c r="B14" s="8">
        <v>44682</v>
      </c>
      <c r="C14" s="9" t="s">
        <v>87</v>
      </c>
      <c r="D14" s="9">
        <v>868</v>
      </c>
      <c r="E14" s="9">
        <v>217</v>
      </c>
      <c r="F14" s="15"/>
    </row>
    <row r="15" spans="1:6" x14ac:dyDescent="0.35">
      <c r="A15" s="15"/>
      <c r="B15" s="8">
        <v>44713</v>
      </c>
      <c r="C15" s="9" t="s">
        <v>87</v>
      </c>
      <c r="D15" s="9">
        <v>644</v>
      </c>
      <c r="E15" s="9">
        <v>161</v>
      </c>
      <c r="F15" s="15"/>
    </row>
    <row r="16" spans="1:6" x14ac:dyDescent="0.35">
      <c r="A16" s="15"/>
      <c r="B16" s="8">
        <v>44743</v>
      </c>
      <c r="C16" s="9" t="s">
        <v>87</v>
      </c>
      <c r="D16" s="9">
        <v>300</v>
      </c>
      <c r="E16" s="9">
        <v>75</v>
      </c>
      <c r="F16" s="15"/>
    </row>
    <row r="17" spans="1:6" x14ac:dyDescent="0.35">
      <c r="A17" s="15"/>
      <c r="B17" s="8">
        <v>44774</v>
      </c>
      <c r="C17" s="9" t="s">
        <v>87</v>
      </c>
      <c r="D17" s="38">
        <f>+E17*4</f>
        <v>516</v>
      </c>
      <c r="E17" s="38">
        <v>129</v>
      </c>
      <c r="F17" s="15"/>
    </row>
    <row r="18" spans="1:6" x14ac:dyDescent="0.35">
      <c r="A18" s="15"/>
      <c r="B18" s="8">
        <v>44805</v>
      </c>
      <c r="C18" s="9" t="s">
        <v>87</v>
      </c>
      <c r="D18" s="38"/>
      <c r="E18" s="38"/>
      <c r="F18" s="15"/>
    </row>
    <row r="19" spans="1:6" x14ac:dyDescent="0.35">
      <c r="A19" s="15"/>
      <c r="B19" s="8">
        <v>44835</v>
      </c>
      <c r="C19" s="9" t="s">
        <v>87</v>
      </c>
      <c r="D19" s="38"/>
      <c r="E19" s="38"/>
      <c r="F19" s="15"/>
    </row>
    <row r="20" spans="1:6" x14ac:dyDescent="0.35">
      <c r="A20" s="15"/>
      <c r="B20" s="41"/>
      <c r="C20" s="41"/>
      <c r="D20" s="41"/>
      <c r="E20" s="42"/>
      <c r="F20" s="15"/>
    </row>
    <row r="21" spans="1:6" x14ac:dyDescent="0.35">
      <c r="A21" s="15"/>
      <c r="B21" s="21" t="s">
        <v>119</v>
      </c>
      <c r="C21" s="15"/>
      <c r="D21" s="15"/>
      <c r="E21" s="15"/>
      <c r="F21" s="15"/>
    </row>
    <row r="22" spans="1:6" x14ac:dyDescent="0.35">
      <c r="A22" s="15"/>
      <c r="B22" s="15"/>
      <c r="C22" s="15"/>
      <c r="D22" s="15"/>
      <c r="E22" s="15"/>
      <c r="F22" s="15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24"/>
  <sheetViews>
    <sheetView topLeftCell="B1" zoomScale="75" zoomScaleNormal="75" workbookViewId="0">
      <selection activeCell="D14" sqref="D14:F15"/>
    </sheetView>
  </sheetViews>
  <sheetFormatPr baseColWidth="10" defaultColWidth="0" defaultRowHeight="14.5" customHeight="1" zeroHeight="1" x14ac:dyDescent="0.35"/>
  <cols>
    <col min="1" max="1" width="11.453125" hidden="1" customWidth="1"/>
    <col min="2" max="2" width="11.453125" style="15" customWidth="1"/>
    <col min="3" max="3" width="14.26953125" customWidth="1"/>
    <col min="4" max="4" width="19.7265625" customWidth="1"/>
    <col min="5" max="5" width="25.90625" customWidth="1"/>
    <col min="6" max="6" width="18" customWidth="1"/>
    <col min="7" max="7" width="11.453125" customWidth="1"/>
    <col min="8" max="16384" width="11.453125" hidden="1"/>
  </cols>
  <sheetData>
    <row r="1" spans="3:7" x14ac:dyDescent="0.35">
      <c r="C1" s="15"/>
      <c r="D1" s="15"/>
      <c r="E1" s="15"/>
      <c r="F1" s="15"/>
      <c r="G1" s="15"/>
    </row>
    <row r="2" spans="3:7" x14ac:dyDescent="0.35">
      <c r="C2" s="15"/>
      <c r="D2" s="15"/>
      <c r="E2" s="15"/>
      <c r="F2" s="15"/>
      <c r="G2" s="15"/>
    </row>
    <row r="3" spans="3:7" x14ac:dyDescent="0.35">
      <c r="C3" s="15"/>
      <c r="D3" s="15"/>
      <c r="E3" s="15"/>
      <c r="F3" s="15"/>
      <c r="G3" s="15"/>
    </row>
    <row r="4" spans="3:7" x14ac:dyDescent="0.35">
      <c r="C4" s="74" t="s">
        <v>88</v>
      </c>
      <c r="D4" s="75"/>
      <c r="E4" s="75"/>
      <c r="F4" s="76"/>
      <c r="G4" s="15"/>
    </row>
    <row r="5" spans="3:7" ht="43.5" x14ac:dyDescent="0.35">
      <c r="C5" s="44" t="s">
        <v>89</v>
      </c>
      <c r="D5" s="45" t="s">
        <v>90</v>
      </c>
      <c r="E5" s="46" t="s">
        <v>118</v>
      </c>
      <c r="F5" s="43" t="s">
        <v>91</v>
      </c>
      <c r="G5" s="15"/>
    </row>
    <row r="6" spans="3:7" x14ac:dyDescent="0.35">
      <c r="C6" s="6" t="s">
        <v>7</v>
      </c>
      <c r="D6" s="7">
        <v>1906</v>
      </c>
      <c r="E6" s="7">
        <v>845</v>
      </c>
      <c r="F6" s="7">
        <f>E6+D6</f>
        <v>2751</v>
      </c>
      <c r="G6" s="15"/>
    </row>
    <row r="7" spans="3:7" x14ac:dyDescent="0.35">
      <c r="C7" s="6" t="s">
        <v>8</v>
      </c>
      <c r="D7" s="7">
        <v>2034</v>
      </c>
      <c r="E7" s="7">
        <v>1276</v>
      </c>
      <c r="F7" s="7">
        <f t="shared" ref="F7:F13" si="0">E7+D7</f>
        <v>3310</v>
      </c>
      <c r="G7" s="15"/>
    </row>
    <row r="8" spans="3:7" x14ac:dyDescent="0.35">
      <c r="C8" s="6" t="s">
        <v>9</v>
      </c>
      <c r="D8" s="7">
        <v>2624</v>
      </c>
      <c r="E8" s="7">
        <v>1189</v>
      </c>
      <c r="F8" s="7">
        <f t="shared" si="0"/>
        <v>3813</v>
      </c>
      <c r="G8" s="15"/>
    </row>
    <row r="9" spans="3:7" x14ac:dyDescent="0.35">
      <c r="C9" s="6" t="s">
        <v>10</v>
      </c>
      <c r="D9" s="7">
        <v>2651</v>
      </c>
      <c r="E9" s="7">
        <v>1189</v>
      </c>
      <c r="F9" s="7">
        <f t="shared" si="0"/>
        <v>3840</v>
      </c>
      <c r="G9" s="15"/>
    </row>
    <row r="10" spans="3:7" x14ac:dyDescent="0.35">
      <c r="C10" s="6" t="s">
        <v>11</v>
      </c>
      <c r="D10" s="7">
        <v>2327</v>
      </c>
      <c r="E10" s="7">
        <v>1645</v>
      </c>
      <c r="F10" s="7">
        <f t="shared" si="0"/>
        <v>3972</v>
      </c>
      <c r="G10" s="15"/>
    </row>
    <row r="11" spans="3:7" x14ac:dyDescent="0.35">
      <c r="C11" s="6" t="s">
        <v>12</v>
      </c>
      <c r="D11" s="7">
        <v>2319</v>
      </c>
      <c r="E11" s="7">
        <v>1300</v>
      </c>
      <c r="F11" s="7">
        <f t="shared" si="0"/>
        <v>3619</v>
      </c>
      <c r="G11" s="15"/>
    </row>
    <row r="12" spans="3:7" x14ac:dyDescent="0.35">
      <c r="C12" s="6" t="s">
        <v>13</v>
      </c>
      <c r="D12" s="7">
        <v>2319</v>
      </c>
      <c r="E12" s="7">
        <v>1299</v>
      </c>
      <c r="F12" s="7">
        <f t="shared" si="0"/>
        <v>3618</v>
      </c>
      <c r="G12" s="15"/>
    </row>
    <row r="13" spans="3:7" x14ac:dyDescent="0.35">
      <c r="C13" s="6" t="s">
        <v>14</v>
      </c>
      <c r="D13" s="7">
        <v>2288</v>
      </c>
      <c r="E13" s="7">
        <v>1261</v>
      </c>
      <c r="F13" s="7">
        <f t="shared" si="0"/>
        <v>3549</v>
      </c>
      <c r="G13" s="15"/>
    </row>
    <row r="14" spans="3:7" x14ac:dyDescent="0.35">
      <c r="C14" s="6" t="s">
        <v>15</v>
      </c>
      <c r="D14" s="7">
        <v>2872</v>
      </c>
      <c r="E14" s="7">
        <v>1252</v>
      </c>
      <c r="F14" s="7">
        <v>4124</v>
      </c>
      <c r="G14" s="15"/>
    </row>
    <row r="15" spans="3:7" x14ac:dyDescent="0.35">
      <c r="C15" s="6" t="s">
        <v>16</v>
      </c>
      <c r="D15" s="7">
        <v>2597</v>
      </c>
      <c r="E15" s="7">
        <v>1229</v>
      </c>
      <c r="F15" s="7">
        <v>3826</v>
      </c>
      <c r="G15" s="15"/>
    </row>
    <row r="16" spans="3:7" x14ac:dyDescent="0.35">
      <c r="C16" s="15"/>
      <c r="D16" s="15"/>
      <c r="E16" s="15"/>
      <c r="F16" s="15"/>
      <c r="G16" s="15"/>
    </row>
    <row r="17" spans="3:7" x14ac:dyDescent="0.35">
      <c r="C17" s="15" t="s">
        <v>115</v>
      </c>
      <c r="D17" s="80">
        <f>+MIN(F6:F15)</f>
        <v>2751</v>
      </c>
      <c r="E17" s="67" t="s">
        <v>112</v>
      </c>
      <c r="F17" s="98"/>
      <c r="G17" s="15"/>
    </row>
    <row r="18" spans="3:7" x14ac:dyDescent="0.35">
      <c r="C18" s="15" t="s">
        <v>116</v>
      </c>
      <c r="D18" s="80">
        <f>+MAX(F6:F15)</f>
        <v>4124</v>
      </c>
      <c r="E18" s="28">
        <f>+AVERAGE(F6:F15)</f>
        <v>3642.2</v>
      </c>
      <c r="F18" s="15"/>
      <c r="G18" s="15"/>
    </row>
    <row r="19" spans="3:7" hidden="1" x14ac:dyDescent="0.35"/>
    <row r="20" spans="3:7" hidden="1" x14ac:dyDescent="0.35"/>
    <row r="21" spans="3:7" hidden="1" x14ac:dyDescent="0.35"/>
    <row r="22" spans="3:7" hidden="1" x14ac:dyDescent="0.35"/>
    <row r="23" spans="3:7" hidden="1" x14ac:dyDescent="0.35"/>
    <row r="24" spans="3:7" hidden="1" x14ac:dyDescent="0.35"/>
  </sheetData>
  <mergeCells count="1">
    <mergeCell ref="C4:F4"/>
  </mergeCells>
  <phoneticPr fontId="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E75C5-1C09-4926-BE82-437A065584C2}">
  <dimension ref="A1:P39"/>
  <sheetViews>
    <sheetView topLeftCell="A22" zoomScale="75" zoomScaleNormal="75" workbookViewId="0">
      <selection activeCell="A36" sqref="A36:XFD39"/>
    </sheetView>
  </sheetViews>
  <sheetFormatPr baseColWidth="10" defaultColWidth="0" defaultRowHeight="14.5" zeroHeight="1" x14ac:dyDescent="0.35"/>
  <cols>
    <col min="1" max="1" width="5.26953125" style="15" customWidth="1"/>
    <col min="2" max="2" width="11.453125" customWidth="1"/>
    <col min="3" max="6" width="6.81640625" customWidth="1"/>
    <col min="7" max="7" width="7.54296875" bestFit="1" customWidth="1"/>
    <col min="8" max="12" width="6.81640625" customWidth="1"/>
    <col min="13" max="15" width="14.1796875" customWidth="1"/>
    <col min="16" max="16" width="11.453125" style="15" customWidth="1"/>
    <col min="17" max="16384" width="11.453125" hidden="1"/>
  </cols>
  <sheetData>
    <row r="1" spans="2:15" x14ac:dyDescent="0.3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2:15" x14ac:dyDescent="0.35">
      <c r="B2" s="72" t="s">
        <v>92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5" x14ac:dyDescent="0.3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5" x14ac:dyDescent="0.35">
      <c r="B4" s="77" t="s">
        <v>1</v>
      </c>
      <c r="C4" s="77" t="s">
        <v>93</v>
      </c>
      <c r="D4" s="77"/>
      <c r="E4" s="77"/>
      <c r="F4" s="77"/>
      <c r="G4" s="77"/>
      <c r="H4" s="78" t="s">
        <v>94</v>
      </c>
      <c r="I4" s="78"/>
      <c r="J4" s="78"/>
      <c r="K4" s="78"/>
      <c r="L4" s="78"/>
      <c r="M4" s="79" t="s">
        <v>95</v>
      </c>
      <c r="N4" s="79" t="s">
        <v>96</v>
      </c>
      <c r="O4" s="79" t="s">
        <v>97</v>
      </c>
    </row>
    <row r="5" spans="2:15" x14ac:dyDescent="0.35">
      <c r="B5" s="77"/>
      <c r="C5" s="51" t="s">
        <v>98</v>
      </c>
      <c r="D5" s="51" t="s">
        <v>99</v>
      </c>
      <c r="E5" s="51" t="s">
        <v>100</v>
      </c>
      <c r="F5" s="51" t="s">
        <v>101</v>
      </c>
      <c r="G5" s="51" t="s">
        <v>76</v>
      </c>
      <c r="H5" s="47" t="s">
        <v>98</v>
      </c>
      <c r="I5" s="47" t="s">
        <v>99</v>
      </c>
      <c r="J5" s="47" t="s">
        <v>100</v>
      </c>
      <c r="K5" s="47" t="s">
        <v>101</v>
      </c>
      <c r="L5" s="47" t="s">
        <v>76</v>
      </c>
      <c r="M5" s="79"/>
      <c r="N5" s="79"/>
      <c r="O5" s="79"/>
    </row>
    <row r="6" spans="2:15" x14ac:dyDescent="0.35">
      <c r="B6" s="48">
        <v>43831</v>
      </c>
      <c r="C6" s="49">
        <v>1267</v>
      </c>
      <c r="D6" s="49">
        <v>22695</v>
      </c>
      <c r="E6" s="49">
        <v>15021</v>
      </c>
      <c r="F6" s="49">
        <v>3188</v>
      </c>
      <c r="G6" s="49">
        <f>SUM(C6:F6)</f>
        <v>42171</v>
      </c>
      <c r="H6" s="49">
        <v>16</v>
      </c>
      <c r="I6" s="49">
        <v>406</v>
      </c>
      <c r="J6" s="49">
        <v>189</v>
      </c>
      <c r="K6" s="49">
        <v>0</v>
      </c>
      <c r="L6" s="49">
        <f>SUM(H6:K6)</f>
        <v>611</v>
      </c>
      <c r="M6" s="49">
        <f>+G6+L6</f>
        <v>42782</v>
      </c>
      <c r="N6" s="50">
        <f>+G6/M6</f>
        <v>0.98571829273993739</v>
      </c>
      <c r="O6" s="50">
        <f>+L6/M6</f>
        <v>1.4281707260062643E-2</v>
      </c>
    </row>
    <row r="7" spans="2:15" x14ac:dyDescent="0.35">
      <c r="B7" s="48">
        <v>43862</v>
      </c>
      <c r="C7" s="49">
        <v>1524</v>
      </c>
      <c r="D7" s="49">
        <v>22308</v>
      </c>
      <c r="E7" s="49">
        <v>14491</v>
      </c>
      <c r="F7" s="49">
        <v>2803</v>
      </c>
      <c r="G7" s="49">
        <f t="shared" ref="G7:G35" si="0">SUM(C7:F7)</f>
        <v>41126</v>
      </c>
      <c r="H7" s="49">
        <v>7</v>
      </c>
      <c r="I7" s="49">
        <v>402</v>
      </c>
      <c r="J7" s="49">
        <v>210</v>
      </c>
      <c r="K7" s="49">
        <v>0</v>
      </c>
      <c r="L7" s="49">
        <f t="shared" ref="L7:L35" si="1">SUM(H7:K7)</f>
        <v>619</v>
      </c>
      <c r="M7" s="49">
        <f t="shared" ref="M7:M35" si="2">+G7+L7</f>
        <v>41745</v>
      </c>
      <c r="N7" s="50">
        <f t="shared" ref="N7:N35" si="3">+G7/M7</f>
        <v>0.98517187687148167</v>
      </c>
      <c r="O7" s="50">
        <f t="shared" ref="O7:O35" si="4">+L7/M7</f>
        <v>1.4828123128518386E-2</v>
      </c>
    </row>
    <row r="8" spans="2:15" x14ac:dyDescent="0.35">
      <c r="B8" s="48">
        <v>43891</v>
      </c>
      <c r="C8" s="49">
        <v>857</v>
      </c>
      <c r="D8" s="49">
        <v>18362</v>
      </c>
      <c r="E8" s="49">
        <v>13121</v>
      </c>
      <c r="F8" s="49">
        <v>2264</v>
      </c>
      <c r="G8" s="49">
        <f t="shared" si="0"/>
        <v>34604</v>
      </c>
      <c r="H8" s="49">
        <v>30</v>
      </c>
      <c r="I8" s="49">
        <v>380</v>
      </c>
      <c r="J8" s="49">
        <v>183</v>
      </c>
      <c r="K8" s="49">
        <v>0</v>
      </c>
      <c r="L8" s="49">
        <f t="shared" si="1"/>
        <v>593</v>
      </c>
      <c r="M8" s="49">
        <f t="shared" si="2"/>
        <v>35197</v>
      </c>
      <c r="N8" s="50">
        <f t="shared" si="3"/>
        <v>0.9831519731795324</v>
      </c>
      <c r="O8" s="50">
        <f t="shared" si="4"/>
        <v>1.6848026820467654E-2</v>
      </c>
    </row>
    <row r="9" spans="2:15" x14ac:dyDescent="0.35">
      <c r="B9" s="48">
        <v>43922</v>
      </c>
      <c r="C9" s="49">
        <v>1082</v>
      </c>
      <c r="D9" s="49">
        <v>14183</v>
      </c>
      <c r="E9" s="49">
        <v>10602</v>
      </c>
      <c r="F9" s="49">
        <v>1725</v>
      </c>
      <c r="G9" s="49">
        <f t="shared" si="0"/>
        <v>27592</v>
      </c>
      <c r="H9" s="49">
        <v>9</v>
      </c>
      <c r="I9" s="49">
        <v>289</v>
      </c>
      <c r="J9" s="49">
        <v>152</v>
      </c>
      <c r="K9" s="49">
        <v>0</v>
      </c>
      <c r="L9" s="49">
        <f t="shared" si="1"/>
        <v>450</v>
      </c>
      <c r="M9" s="49">
        <f t="shared" si="2"/>
        <v>28042</v>
      </c>
      <c r="N9" s="50">
        <f t="shared" si="3"/>
        <v>0.98395264246487413</v>
      </c>
      <c r="O9" s="50">
        <f t="shared" si="4"/>
        <v>1.6047357535125883E-2</v>
      </c>
    </row>
    <row r="10" spans="2:15" x14ac:dyDescent="0.35">
      <c r="B10" s="48">
        <v>43952</v>
      </c>
      <c r="C10" s="49">
        <v>999</v>
      </c>
      <c r="D10" s="49">
        <v>14543</v>
      </c>
      <c r="E10" s="49">
        <v>13781</v>
      </c>
      <c r="F10" s="49">
        <v>2693</v>
      </c>
      <c r="G10" s="49">
        <f t="shared" si="0"/>
        <v>32016</v>
      </c>
      <c r="H10" s="49">
        <v>25</v>
      </c>
      <c r="I10" s="49">
        <v>248</v>
      </c>
      <c r="J10" s="49">
        <v>141</v>
      </c>
      <c r="K10" s="49">
        <v>0</v>
      </c>
      <c r="L10" s="49">
        <f t="shared" si="1"/>
        <v>414</v>
      </c>
      <c r="M10" s="49">
        <f t="shared" si="2"/>
        <v>32430</v>
      </c>
      <c r="N10" s="50">
        <f t="shared" si="3"/>
        <v>0.98723404255319147</v>
      </c>
      <c r="O10" s="50">
        <f t="shared" si="4"/>
        <v>1.276595744680851E-2</v>
      </c>
    </row>
    <row r="11" spans="2:15" x14ac:dyDescent="0.35">
      <c r="B11" s="48">
        <v>43983</v>
      </c>
      <c r="C11" s="49">
        <v>1323</v>
      </c>
      <c r="D11" s="49">
        <v>12491</v>
      </c>
      <c r="E11" s="49">
        <v>12573</v>
      </c>
      <c r="F11" s="49">
        <v>2660</v>
      </c>
      <c r="G11" s="49">
        <f t="shared" si="0"/>
        <v>29047</v>
      </c>
      <c r="H11" s="49">
        <v>12</v>
      </c>
      <c r="I11" s="49">
        <v>158</v>
      </c>
      <c r="J11" s="49">
        <v>100</v>
      </c>
      <c r="K11" s="49">
        <v>0</v>
      </c>
      <c r="L11" s="49">
        <f t="shared" si="1"/>
        <v>270</v>
      </c>
      <c r="M11" s="49">
        <f t="shared" si="2"/>
        <v>29317</v>
      </c>
      <c r="N11" s="50">
        <f t="shared" si="3"/>
        <v>0.99079032643176312</v>
      </c>
      <c r="O11" s="50">
        <f t="shared" si="4"/>
        <v>9.2096735682368584E-3</v>
      </c>
    </row>
    <row r="12" spans="2:15" x14ac:dyDescent="0.35">
      <c r="B12" s="48">
        <v>44013</v>
      </c>
      <c r="C12" s="49">
        <v>1870</v>
      </c>
      <c r="D12" s="49">
        <v>12744</v>
      </c>
      <c r="E12" s="49">
        <v>14301</v>
      </c>
      <c r="F12" s="49">
        <v>3109</v>
      </c>
      <c r="G12" s="49">
        <f t="shared" si="0"/>
        <v>32024</v>
      </c>
      <c r="H12" s="49">
        <v>21</v>
      </c>
      <c r="I12" s="49">
        <v>100</v>
      </c>
      <c r="J12" s="49">
        <v>143</v>
      </c>
      <c r="K12" s="49">
        <v>0</v>
      </c>
      <c r="L12" s="49">
        <f t="shared" si="1"/>
        <v>264</v>
      </c>
      <c r="M12" s="49">
        <f t="shared" si="2"/>
        <v>32288</v>
      </c>
      <c r="N12" s="50">
        <f t="shared" si="3"/>
        <v>0.99182358771060453</v>
      </c>
      <c r="O12" s="50">
        <f t="shared" si="4"/>
        <v>8.1764122893954409E-3</v>
      </c>
    </row>
    <row r="13" spans="2:15" x14ac:dyDescent="0.35">
      <c r="B13" s="48">
        <v>44044</v>
      </c>
      <c r="C13" s="49">
        <v>1486</v>
      </c>
      <c r="D13" s="49">
        <v>11342</v>
      </c>
      <c r="E13" s="49">
        <v>10962</v>
      </c>
      <c r="F13" s="49">
        <v>2180</v>
      </c>
      <c r="G13" s="49">
        <f t="shared" si="0"/>
        <v>25970</v>
      </c>
      <c r="H13" s="49">
        <v>22</v>
      </c>
      <c r="I13" s="49">
        <v>73</v>
      </c>
      <c r="J13" s="49">
        <v>87</v>
      </c>
      <c r="K13" s="49">
        <v>0</v>
      </c>
      <c r="L13" s="49">
        <f t="shared" si="1"/>
        <v>182</v>
      </c>
      <c r="M13" s="49">
        <f t="shared" si="2"/>
        <v>26152</v>
      </c>
      <c r="N13" s="50">
        <f t="shared" si="3"/>
        <v>0.99304068522483935</v>
      </c>
      <c r="O13" s="50">
        <f t="shared" si="4"/>
        <v>6.9593147751605992E-3</v>
      </c>
    </row>
    <row r="14" spans="2:15" x14ac:dyDescent="0.35">
      <c r="B14" s="48">
        <v>44075</v>
      </c>
      <c r="C14" s="49">
        <v>1703</v>
      </c>
      <c r="D14" s="49">
        <v>12393</v>
      </c>
      <c r="E14" s="49">
        <v>10155</v>
      </c>
      <c r="F14" s="49">
        <v>2617</v>
      </c>
      <c r="G14" s="49">
        <f t="shared" si="0"/>
        <v>26868</v>
      </c>
      <c r="H14" s="49">
        <v>50</v>
      </c>
      <c r="I14" s="49">
        <v>72</v>
      </c>
      <c r="J14" s="49">
        <v>115</v>
      </c>
      <c r="K14" s="49">
        <v>0</v>
      </c>
      <c r="L14" s="49">
        <f t="shared" si="1"/>
        <v>237</v>
      </c>
      <c r="M14" s="49">
        <f t="shared" si="2"/>
        <v>27105</v>
      </c>
      <c r="N14" s="50">
        <f t="shared" si="3"/>
        <v>0.99125622578859984</v>
      </c>
      <c r="O14" s="50">
        <f t="shared" si="4"/>
        <v>8.7437742114001103E-3</v>
      </c>
    </row>
    <row r="15" spans="2:15" x14ac:dyDescent="0.35">
      <c r="B15" s="48">
        <v>44105</v>
      </c>
      <c r="C15" s="49">
        <v>2829</v>
      </c>
      <c r="D15" s="49">
        <v>13308</v>
      </c>
      <c r="E15" s="49">
        <v>10409</v>
      </c>
      <c r="F15" s="49">
        <v>2628</v>
      </c>
      <c r="G15" s="49">
        <f t="shared" si="0"/>
        <v>29174</v>
      </c>
      <c r="H15" s="49">
        <v>17</v>
      </c>
      <c r="I15" s="49">
        <v>58</v>
      </c>
      <c r="J15" s="49">
        <v>55</v>
      </c>
      <c r="K15" s="49">
        <v>0</v>
      </c>
      <c r="L15" s="49">
        <f t="shared" si="1"/>
        <v>130</v>
      </c>
      <c r="M15" s="49">
        <f t="shared" si="2"/>
        <v>29304</v>
      </c>
      <c r="N15" s="50">
        <f t="shared" si="3"/>
        <v>0.99556374556374561</v>
      </c>
      <c r="O15" s="50">
        <f t="shared" si="4"/>
        <v>4.4362544362544359E-3</v>
      </c>
    </row>
    <row r="16" spans="2:15" x14ac:dyDescent="0.35">
      <c r="B16" s="48">
        <v>44136</v>
      </c>
      <c r="C16" s="49">
        <v>2316</v>
      </c>
      <c r="D16" s="49">
        <v>12844</v>
      </c>
      <c r="E16" s="49">
        <v>10256</v>
      </c>
      <c r="F16" s="49">
        <v>2865</v>
      </c>
      <c r="G16" s="49">
        <f t="shared" si="0"/>
        <v>28281</v>
      </c>
      <c r="H16" s="49">
        <v>32</v>
      </c>
      <c r="I16" s="49">
        <v>51</v>
      </c>
      <c r="J16" s="49">
        <v>74</v>
      </c>
      <c r="K16" s="49">
        <v>0</v>
      </c>
      <c r="L16" s="49">
        <f t="shared" si="1"/>
        <v>157</v>
      </c>
      <c r="M16" s="49">
        <f t="shared" si="2"/>
        <v>28438</v>
      </c>
      <c r="N16" s="50">
        <f t="shared" si="3"/>
        <v>0.99447921794781635</v>
      </c>
      <c r="O16" s="50">
        <f t="shared" si="4"/>
        <v>5.5207820521836976E-3</v>
      </c>
    </row>
    <row r="17" spans="2:15" x14ac:dyDescent="0.35">
      <c r="B17" s="48">
        <v>44166</v>
      </c>
      <c r="C17" s="49">
        <v>2477</v>
      </c>
      <c r="D17" s="49">
        <v>15382</v>
      </c>
      <c r="E17" s="49">
        <v>11139</v>
      </c>
      <c r="F17" s="49">
        <v>3381</v>
      </c>
      <c r="G17" s="49">
        <f t="shared" si="0"/>
        <v>32379</v>
      </c>
      <c r="H17" s="49">
        <v>20</v>
      </c>
      <c r="I17" s="49">
        <v>33</v>
      </c>
      <c r="J17" s="49">
        <v>36</v>
      </c>
      <c r="K17" s="49">
        <v>0</v>
      </c>
      <c r="L17" s="49">
        <f t="shared" si="1"/>
        <v>89</v>
      </c>
      <c r="M17" s="49">
        <f t="shared" si="2"/>
        <v>32468</v>
      </c>
      <c r="N17" s="50">
        <f t="shared" si="3"/>
        <v>0.99725883947271154</v>
      </c>
      <c r="O17" s="50">
        <f t="shared" si="4"/>
        <v>2.7411605272884072E-3</v>
      </c>
    </row>
    <row r="18" spans="2:15" x14ac:dyDescent="0.35">
      <c r="B18" s="48">
        <v>44197</v>
      </c>
      <c r="C18" s="49">
        <v>2370</v>
      </c>
      <c r="D18" s="49">
        <v>15127</v>
      </c>
      <c r="E18" s="49">
        <v>8786</v>
      </c>
      <c r="F18" s="49">
        <v>2450</v>
      </c>
      <c r="G18" s="49">
        <f t="shared" si="0"/>
        <v>28733</v>
      </c>
      <c r="H18" s="49">
        <v>67</v>
      </c>
      <c r="I18" s="49">
        <v>52</v>
      </c>
      <c r="J18" s="49">
        <v>73</v>
      </c>
      <c r="K18" s="49">
        <v>0</v>
      </c>
      <c r="L18" s="49">
        <f t="shared" si="1"/>
        <v>192</v>
      </c>
      <c r="M18" s="49">
        <f t="shared" si="2"/>
        <v>28925</v>
      </c>
      <c r="N18" s="50">
        <f t="shared" si="3"/>
        <v>0.99336214347450302</v>
      </c>
      <c r="O18" s="50">
        <f t="shared" si="4"/>
        <v>6.6378565254969751E-3</v>
      </c>
    </row>
    <row r="19" spans="2:15" x14ac:dyDescent="0.35">
      <c r="B19" s="48">
        <v>44228</v>
      </c>
      <c r="C19" s="49">
        <v>2477</v>
      </c>
      <c r="D19" s="49">
        <v>16436</v>
      </c>
      <c r="E19" s="49">
        <v>11497</v>
      </c>
      <c r="F19" s="49">
        <v>2874</v>
      </c>
      <c r="G19" s="49">
        <f t="shared" si="0"/>
        <v>33284</v>
      </c>
      <c r="H19" s="49">
        <v>45</v>
      </c>
      <c r="I19" s="49">
        <v>30</v>
      </c>
      <c r="J19" s="49">
        <v>24</v>
      </c>
      <c r="K19" s="49">
        <v>0</v>
      </c>
      <c r="L19" s="49">
        <f t="shared" si="1"/>
        <v>99</v>
      </c>
      <c r="M19" s="49">
        <f t="shared" si="2"/>
        <v>33383</v>
      </c>
      <c r="N19" s="50">
        <f t="shared" si="3"/>
        <v>0.99703441871611298</v>
      </c>
      <c r="O19" s="50">
        <f t="shared" si="4"/>
        <v>2.9655812838870082E-3</v>
      </c>
    </row>
    <row r="20" spans="2:15" x14ac:dyDescent="0.35">
      <c r="B20" s="48">
        <v>44256</v>
      </c>
      <c r="C20" s="49">
        <v>4657</v>
      </c>
      <c r="D20" s="49">
        <v>18781</v>
      </c>
      <c r="E20" s="49">
        <v>9112</v>
      </c>
      <c r="F20" s="49">
        <v>3162</v>
      </c>
      <c r="G20" s="49">
        <f t="shared" si="0"/>
        <v>35712</v>
      </c>
      <c r="H20" s="49">
        <v>144</v>
      </c>
      <c r="I20" s="49">
        <v>89</v>
      </c>
      <c r="J20" s="49">
        <v>44</v>
      </c>
      <c r="K20" s="49">
        <v>0</v>
      </c>
      <c r="L20" s="49">
        <f t="shared" si="1"/>
        <v>277</v>
      </c>
      <c r="M20" s="49">
        <f t="shared" si="2"/>
        <v>35989</v>
      </c>
      <c r="N20" s="50">
        <f t="shared" si="3"/>
        <v>0.99230320375670344</v>
      </c>
      <c r="O20" s="50">
        <f t="shared" si="4"/>
        <v>7.6967962432965631E-3</v>
      </c>
    </row>
    <row r="21" spans="2:15" x14ac:dyDescent="0.35">
      <c r="B21" s="48">
        <v>44287</v>
      </c>
      <c r="C21" s="49">
        <v>3857</v>
      </c>
      <c r="D21" s="49">
        <v>20073</v>
      </c>
      <c r="E21" s="49">
        <v>10123</v>
      </c>
      <c r="F21" s="49">
        <v>4698</v>
      </c>
      <c r="G21" s="49">
        <f t="shared" si="0"/>
        <v>38751</v>
      </c>
      <c r="H21" s="49">
        <v>51</v>
      </c>
      <c r="I21" s="49">
        <v>117</v>
      </c>
      <c r="J21" s="49">
        <v>30</v>
      </c>
      <c r="K21" s="49">
        <v>0</v>
      </c>
      <c r="L21" s="49">
        <f t="shared" si="1"/>
        <v>198</v>
      </c>
      <c r="M21" s="49">
        <f t="shared" si="2"/>
        <v>38949</v>
      </c>
      <c r="N21" s="50">
        <f t="shared" si="3"/>
        <v>0.9949164291766156</v>
      </c>
      <c r="O21" s="50">
        <f t="shared" si="4"/>
        <v>5.0835708233844257E-3</v>
      </c>
    </row>
    <row r="22" spans="2:15" x14ac:dyDescent="0.35">
      <c r="B22" s="48">
        <v>44317</v>
      </c>
      <c r="C22" s="49">
        <v>4817</v>
      </c>
      <c r="D22" s="49">
        <v>18693</v>
      </c>
      <c r="E22" s="49">
        <v>8492</v>
      </c>
      <c r="F22" s="49">
        <v>5037</v>
      </c>
      <c r="G22" s="49">
        <f t="shared" si="0"/>
        <v>37039</v>
      </c>
      <c r="H22" s="49">
        <v>52</v>
      </c>
      <c r="I22" s="49">
        <v>46</v>
      </c>
      <c r="J22" s="49">
        <v>120</v>
      </c>
      <c r="K22" s="49">
        <v>0</v>
      </c>
      <c r="L22" s="49">
        <f t="shared" si="1"/>
        <v>218</v>
      </c>
      <c r="M22" s="49">
        <f t="shared" si="2"/>
        <v>37257</v>
      </c>
      <c r="N22" s="50">
        <f t="shared" si="3"/>
        <v>0.99414875057036267</v>
      </c>
      <c r="O22" s="50">
        <f t="shared" si="4"/>
        <v>5.8512494296373832E-3</v>
      </c>
    </row>
    <row r="23" spans="2:15" x14ac:dyDescent="0.35">
      <c r="B23" s="48">
        <v>44348</v>
      </c>
      <c r="C23" s="49">
        <v>3057</v>
      </c>
      <c r="D23" s="49">
        <v>23161</v>
      </c>
      <c r="E23" s="49">
        <v>9944</v>
      </c>
      <c r="F23" s="49">
        <v>4371</v>
      </c>
      <c r="G23" s="49">
        <f t="shared" si="0"/>
        <v>40533</v>
      </c>
      <c r="H23" s="49">
        <v>10</v>
      </c>
      <c r="I23" s="49">
        <v>164</v>
      </c>
      <c r="J23" s="49">
        <v>20</v>
      </c>
      <c r="K23" s="49">
        <v>0</v>
      </c>
      <c r="L23" s="49">
        <f t="shared" si="1"/>
        <v>194</v>
      </c>
      <c r="M23" s="49">
        <f t="shared" si="2"/>
        <v>40727</v>
      </c>
      <c r="N23" s="50">
        <f t="shared" si="3"/>
        <v>0.99523657524492348</v>
      </c>
      <c r="O23" s="50">
        <f t="shared" si="4"/>
        <v>4.7634247550764845E-3</v>
      </c>
    </row>
    <row r="24" spans="2:15" x14ac:dyDescent="0.35">
      <c r="B24" s="48">
        <v>44378</v>
      </c>
      <c r="C24" s="49">
        <v>2252</v>
      </c>
      <c r="D24" s="49">
        <v>23739</v>
      </c>
      <c r="E24" s="49">
        <v>13351</v>
      </c>
      <c r="F24" s="49">
        <v>2492</v>
      </c>
      <c r="G24" s="49">
        <f t="shared" si="0"/>
        <v>41834</v>
      </c>
      <c r="H24" s="49">
        <v>4</v>
      </c>
      <c r="I24" s="49">
        <v>84</v>
      </c>
      <c r="J24" s="49">
        <v>39</v>
      </c>
      <c r="K24" s="49">
        <v>0</v>
      </c>
      <c r="L24" s="49">
        <f t="shared" si="1"/>
        <v>127</v>
      </c>
      <c r="M24" s="49">
        <f t="shared" si="2"/>
        <v>41961</v>
      </c>
      <c r="N24" s="50">
        <f t="shared" si="3"/>
        <v>0.99697338004337366</v>
      </c>
      <c r="O24" s="50">
        <f t="shared" si="4"/>
        <v>3.0266199566263913E-3</v>
      </c>
    </row>
    <row r="25" spans="2:15" x14ac:dyDescent="0.35">
      <c r="B25" s="48">
        <v>44409</v>
      </c>
      <c r="C25" s="49">
        <v>3716</v>
      </c>
      <c r="D25" s="49">
        <v>25852</v>
      </c>
      <c r="E25" s="49">
        <v>13619</v>
      </c>
      <c r="F25" s="49">
        <v>3410</v>
      </c>
      <c r="G25" s="49">
        <f t="shared" si="0"/>
        <v>46597</v>
      </c>
      <c r="H25" s="49">
        <v>6</v>
      </c>
      <c r="I25" s="49">
        <v>94</v>
      </c>
      <c r="J25" s="49">
        <v>54</v>
      </c>
      <c r="K25" s="49">
        <v>0</v>
      </c>
      <c r="L25" s="49">
        <f t="shared" si="1"/>
        <v>154</v>
      </c>
      <c r="M25" s="49">
        <f t="shared" si="2"/>
        <v>46751</v>
      </c>
      <c r="N25" s="50">
        <f t="shared" si="3"/>
        <v>0.99670595281384355</v>
      </c>
      <c r="O25" s="50">
        <f t="shared" si="4"/>
        <v>3.2940471861564458E-3</v>
      </c>
    </row>
    <row r="26" spans="2:15" x14ac:dyDescent="0.35">
      <c r="B26" s="48">
        <v>44440</v>
      </c>
      <c r="C26" s="49">
        <v>1920</v>
      </c>
      <c r="D26" s="49">
        <v>27474</v>
      </c>
      <c r="E26" s="49">
        <v>13158</v>
      </c>
      <c r="F26" s="49">
        <v>2309</v>
      </c>
      <c r="G26" s="49">
        <f t="shared" si="0"/>
        <v>44861</v>
      </c>
      <c r="H26" s="49">
        <v>13</v>
      </c>
      <c r="I26" s="49">
        <v>102</v>
      </c>
      <c r="J26" s="49">
        <v>34</v>
      </c>
      <c r="K26" s="49">
        <v>0</v>
      </c>
      <c r="L26" s="49">
        <f t="shared" si="1"/>
        <v>149</v>
      </c>
      <c r="M26" s="49">
        <f t="shared" si="2"/>
        <v>45010</v>
      </c>
      <c r="N26" s="50">
        <f t="shared" si="3"/>
        <v>0.99668962452788268</v>
      </c>
      <c r="O26" s="50">
        <f t="shared" si="4"/>
        <v>3.3103754721173074E-3</v>
      </c>
    </row>
    <row r="27" spans="2:15" x14ac:dyDescent="0.35">
      <c r="B27" s="48">
        <v>44470</v>
      </c>
      <c r="C27" s="49">
        <v>2549</v>
      </c>
      <c r="D27" s="49">
        <v>25509</v>
      </c>
      <c r="E27" s="49">
        <v>12354</v>
      </c>
      <c r="F27" s="49">
        <v>3384</v>
      </c>
      <c r="G27" s="49">
        <f t="shared" si="0"/>
        <v>43796</v>
      </c>
      <c r="H27" s="49">
        <v>17</v>
      </c>
      <c r="I27" s="49">
        <v>93</v>
      </c>
      <c r="J27" s="49">
        <v>25</v>
      </c>
      <c r="K27" s="49">
        <v>0</v>
      </c>
      <c r="L27" s="49">
        <f t="shared" si="1"/>
        <v>135</v>
      </c>
      <c r="M27" s="49">
        <f t="shared" si="2"/>
        <v>43931</v>
      </c>
      <c r="N27" s="50">
        <f t="shared" si="3"/>
        <v>0.99692699915777017</v>
      </c>
      <c r="O27" s="50">
        <f t="shared" si="4"/>
        <v>3.0730008422298603E-3</v>
      </c>
    </row>
    <row r="28" spans="2:15" x14ac:dyDescent="0.35">
      <c r="B28" s="48">
        <v>44501</v>
      </c>
      <c r="C28" s="49">
        <v>1888</v>
      </c>
      <c r="D28" s="49">
        <v>31029</v>
      </c>
      <c r="E28" s="49">
        <v>12970</v>
      </c>
      <c r="F28" s="49">
        <v>2681</v>
      </c>
      <c r="G28" s="49">
        <f t="shared" si="0"/>
        <v>48568</v>
      </c>
      <c r="H28" s="49">
        <v>6</v>
      </c>
      <c r="I28" s="49">
        <v>118</v>
      </c>
      <c r="J28" s="49">
        <v>30</v>
      </c>
      <c r="K28" s="49">
        <v>0</v>
      </c>
      <c r="L28" s="49">
        <f t="shared" si="1"/>
        <v>154</v>
      </c>
      <c r="M28" s="49">
        <f t="shared" si="2"/>
        <v>48722</v>
      </c>
      <c r="N28" s="50">
        <f t="shared" si="3"/>
        <v>0.99683921021304545</v>
      </c>
      <c r="O28" s="50">
        <f t="shared" si="4"/>
        <v>3.1607897869545586E-3</v>
      </c>
    </row>
    <row r="29" spans="2:15" x14ac:dyDescent="0.35">
      <c r="B29" s="48">
        <v>44531</v>
      </c>
      <c r="C29" s="49">
        <v>2101</v>
      </c>
      <c r="D29" s="49">
        <v>32953</v>
      </c>
      <c r="E29" s="49">
        <v>14116</v>
      </c>
      <c r="F29" s="49">
        <v>1882</v>
      </c>
      <c r="G29" s="49">
        <f t="shared" si="0"/>
        <v>51052</v>
      </c>
      <c r="H29" s="49">
        <v>4</v>
      </c>
      <c r="I29" s="49">
        <v>135</v>
      </c>
      <c r="J29" s="49">
        <v>33</v>
      </c>
      <c r="K29" s="49">
        <v>0</v>
      </c>
      <c r="L29" s="49">
        <f t="shared" si="1"/>
        <v>172</v>
      </c>
      <c r="M29" s="49">
        <f t="shared" si="2"/>
        <v>51224</v>
      </c>
      <c r="N29" s="50">
        <f t="shared" si="3"/>
        <v>0.99664219896923312</v>
      </c>
      <c r="O29" s="50">
        <f t="shared" si="4"/>
        <v>3.357801030766828E-3</v>
      </c>
    </row>
    <row r="30" spans="2:15" x14ac:dyDescent="0.35">
      <c r="B30" s="48">
        <v>44562</v>
      </c>
      <c r="C30" s="49">
        <v>900</v>
      </c>
      <c r="D30" s="49">
        <v>25672</v>
      </c>
      <c r="E30" s="49">
        <v>14927</v>
      </c>
      <c r="F30" s="49">
        <v>1372</v>
      </c>
      <c r="G30" s="49">
        <f t="shared" si="0"/>
        <v>42871</v>
      </c>
      <c r="H30" s="49">
        <v>0</v>
      </c>
      <c r="I30" s="49">
        <v>39</v>
      </c>
      <c r="J30" s="49">
        <v>18</v>
      </c>
      <c r="K30" s="49">
        <v>0</v>
      </c>
      <c r="L30" s="49">
        <f t="shared" si="1"/>
        <v>57</v>
      </c>
      <c r="M30" s="49">
        <f t="shared" si="2"/>
        <v>42928</v>
      </c>
      <c r="N30" s="50">
        <f t="shared" si="3"/>
        <v>0.9986721953037645</v>
      </c>
      <c r="O30" s="50">
        <f t="shared" si="4"/>
        <v>1.3278046962355572E-3</v>
      </c>
    </row>
    <row r="31" spans="2:15" x14ac:dyDescent="0.35">
      <c r="B31" s="48">
        <v>44593</v>
      </c>
      <c r="C31" s="49">
        <v>2794</v>
      </c>
      <c r="D31" s="49">
        <v>27390</v>
      </c>
      <c r="E31" s="49">
        <v>17352</v>
      </c>
      <c r="F31" s="49">
        <v>4078</v>
      </c>
      <c r="G31" s="49">
        <f t="shared" si="0"/>
        <v>51614</v>
      </c>
      <c r="H31" s="49">
        <v>19</v>
      </c>
      <c r="I31" s="49">
        <v>163</v>
      </c>
      <c r="J31" s="49">
        <v>23</v>
      </c>
      <c r="K31" s="49">
        <v>0</v>
      </c>
      <c r="L31" s="49">
        <f t="shared" si="1"/>
        <v>205</v>
      </c>
      <c r="M31" s="49">
        <f t="shared" si="2"/>
        <v>51819</v>
      </c>
      <c r="N31" s="50">
        <f t="shared" si="3"/>
        <v>0.99604392211351045</v>
      </c>
      <c r="O31" s="50">
        <f t="shared" si="4"/>
        <v>3.9560778864895117E-3</v>
      </c>
    </row>
    <row r="32" spans="2:15" x14ac:dyDescent="0.35">
      <c r="B32" s="48">
        <v>44621</v>
      </c>
      <c r="C32" s="49">
        <v>3136</v>
      </c>
      <c r="D32" s="49">
        <v>24170.731103098289</v>
      </c>
      <c r="E32" s="49">
        <v>17083.268896901711</v>
      </c>
      <c r="F32" s="49">
        <v>3644</v>
      </c>
      <c r="G32" s="49">
        <f t="shared" si="0"/>
        <v>48034</v>
      </c>
      <c r="H32" s="49"/>
      <c r="I32" s="49">
        <v>102</v>
      </c>
      <c r="J32" s="49">
        <v>8</v>
      </c>
      <c r="K32" s="49">
        <v>0</v>
      </c>
      <c r="L32" s="49">
        <f t="shared" si="1"/>
        <v>110</v>
      </c>
      <c r="M32" s="49">
        <f t="shared" si="2"/>
        <v>48144</v>
      </c>
      <c r="N32" s="50">
        <f t="shared" si="3"/>
        <v>0.99771518777002322</v>
      </c>
      <c r="O32" s="50">
        <f t="shared" si="4"/>
        <v>2.2848122299767367E-3</v>
      </c>
    </row>
    <row r="33" spans="2:15" x14ac:dyDescent="0.35">
      <c r="B33" s="48">
        <v>44652</v>
      </c>
      <c r="C33" s="49">
        <v>1567.523416646445</v>
      </c>
      <c r="D33" s="49">
        <v>27956.581442400377</v>
      </c>
      <c r="E33" s="49">
        <v>13684.895140953178</v>
      </c>
      <c r="F33" s="49">
        <v>2180</v>
      </c>
      <c r="G33" s="49">
        <f t="shared" si="0"/>
        <v>45389</v>
      </c>
      <c r="H33" s="49">
        <v>1</v>
      </c>
      <c r="I33" s="49">
        <v>276</v>
      </c>
      <c r="J33" s="49">
        <v>6</v>
      </c>
      <c r="K33" s="49">
        <v>0</v>
      </c>
      <c r="L33" s="49">
        <f t="shared" si="1"/>
        <v>283</v>
      </c>
      <c r="M33" s="49">
        <f t="shared" si="2"/>
        <v>45672</v>
      </c>
      <c r="N33" s="50">
        <f t="shared" si="3"/>
        <v>0.9938036433701174</v>
      </c>
      <c r="O33" s="50">
        <f t="shared" si="4"/>
        <v>6.1963566298826418E-3</v>
      </c>
    </row>
    <row r="34" spans="2:15" x14ac:dyDescent="0.35">
      <c r="B34" s="48">
        <v>44682</v>
      </c>
      <c r="C34" s="49">
        <v>1394.476583353555</v>
      </c>
      <c r="D34" s="49">
        <v>27760.687454501334</v>
      </c>
      <c r="E34" s="49">
        <v>16175.835962145111</v>
      </c>
      <c r="F34" s="49">
        <v>2177</v>
      </c>
      <c r="G34" s="49">
        <f t="shared" si="0"/>
        <v>47508</v>
      </c>
      <c r="H34" s="49">
        <v>2</v>
      </c>
      <c r="I34" s="49">
        <v>542</v>
      </c>
      <c r="J34" s="49">
        <v>8</v>
      </c>
      <c r="K34" s="49">
        <v>0</v>
      </c>
      <c r="L34" s="49">
        <f t="shared" si="1"/>
        <v>552</v>
      </c>
      <c r="M34" s="49">
        <f t="shared" si="2"/>
        <v>48060</v>
      </c>
      <c r="N34" s="50">
        <f t="shared" si="3"/>
        <v>0.98851435705368285</v>
      </c>
      <c r="O34" s="50">
        <f t="shared" si="4"/>
        <v>1.1485642946317104E-2</v>
      </c>
    </row>
    <row r="35" spans="2:15" x14ac:dyDescent="0.35">
      <c r="B35" s="48">
        <v>44713</v>
      </c>
      <c r="C35" s="49">
        <v>3509.0020665078127</v>
      </c>
      <c r="D35" s="49">
        <v>30739.688864053307</v>
      </c>
      <c r="E35" s="49">
        <v>18857.309069438881</v>
      </c>
      <c r="F35" s="49">
        <v>3812</v>
      </c>
      <c r="G35" s="49">
        <f t="shared" si="0"/>
        <v>56918</v>
      </c>
      <c r="H35" s="49">
        <v>5</v>
      </c>
      <c r="I35" s="49">
        <v>296</v>
      </c>
      <c r="J35" s="49">
        <v>22</v>
      </c>
      <c r="K35" s="49">
        <v>0</v>
      </c>
      <c r="L35" s="49">
        <f t="shared" si="1"/>
        <v>323</v>
      </c>
      <c r="M35" s="49">
        <f t="shared" si="2"/>
        <v>57241</v>
      </c>
      <c r="N35" s="50">
        <f t="shared" si="3"/>
        <v>0.99435719152355828</v>
      </c>
      <c r="O35" s="50">
        <f t="shared" si="4"/>
        <v>5.6428084764417116E-3</v>
      </c>
    </row>
    <row r="36" spans="2:15" x14ac:dyDescent="0.35">
      <c r="B36" s="48">
        <v>44743</v>
      </c>
      <c r="C36" s="49">
        <v>1431</v>
      </c>
      <c r="D36" s="49">
        <v>25858</v>
      </c>
      <c r="E36" s="49">
        <v>18781</v>
      </c>
      <c r="F36" s="49">
        <v>3352</v>
      </c>
      <c r="G36" s="49">
        <v>49422</v>
      </c>
      <c r="H36" s="49">
        <v>4</v>
      </c>
      <c r="I36" s="49">
        <v>322</v>
      </c>
      <c r="J36" s="49">
        <v>66</v>
      </c>
      <c r="K36" s="49">
        <v>0</v>
      </c>
      <c r="L36" s="49">
        <v>392</v>
      </c>
      <c r="M36" s="49">
        <v>49814</v>
      </c>
      <c r="N36" s="50">
        <v>0.99209999999999998</v>
      </c>
      <c r="O36" s="50">
        <v>7.9000000000000008E-3</v>
      </c>
    </row>
    <row r="37" spans="2:15" x14ac:dyDescent="0.35">
      <c r="B37" s="48">
        <v>44774</v>
      </c>
      <c r="C37" s="49">
        <v>1163</v>
      </c>
      <c r="D37" s="49">
        <v>34539</v>
      </c>
      <c r="E37" s="49">
        <v>23424</v>
      </c>
      <c r="F37" s="49">
        <v>2471</v>
      </c>
      <c r="G37" s="49">
        <v>61597</v>
      </c>
      <c r="H37" s="49" t="s">
        <v>120</v>
      </c>
      <c r="I37" s="49">
        <v>256</v>
      </c>
      <c r="J37" s="49">
        <v>15</v>
      </c>
      <c r="K37" s="49">
        <v>0</v>
      </c>
      <c r="L37" s="49">
        <v>271</v>
      </c>
      <c r="M37" s="49">
        <v>61868</v>
      </c>
      <c r="N37" s="50">
        <v>0.99560000000000004</v>
      </c>
      <c r="O37" s="50">
        <v>4.4000000000000003E-3</v>
      </c>
    </row>
    <row r="38" spans="2:15" x14ac:dyDescent="0.35">
      <c r="B38" s="48">
        <v>44805</v>
      </c>
      <c r="C38" s="49">
        <v>1623</v>
      </c>
      <c r="D38" s="49">
        <v>28665</v>
      </c>
      <c r="E38" s="49">
        <v>24752</v>
      </c>
      <c r="F38" s="49">
        <v>2507</v>
      </c>
      <c r="G38" s="49">
        <v>57547</v>
      </c>
      <c r="H38" s="49">
        <v>1</v>
      </c>
      <c r="I38" s="49">
        <v>510</v>
      </c>
      <c r="J38" s="49">
        <v>107</v>
      </c>
      <c r="K38" s="49">
        <v>0</v>
      </c>
      <c r="L38" s="49">
        <v>618</v>
      </c>
      <c r="M38" s="49">
        <v>58165</v>
      </c>
      <c r="N38" s="50">
        <v>0.98939999999999995</v>
      </c>
      <c r="O38" s="50">
        <v>1.06E-2</v>
      </c>
    </row>
    <row r="39" spans="2:15" x14ac:dyDescent="0.35">
      <c r="B39" s="48">
        <v>44835</v>
      </c>
      <c r="C39" s="49">
        <v>1087</v>
      </c>
      <c r="D39" s="49">
        <v>26661</v>
      </c>
      <c r="E39" s="49">
        <v>25157</v>
      </c>
      <c r="F39" s="49">
        <v>2125</v>
      </c>
      <c r="G39" s="49">
        <v>55030</v>
      </c>
      <c r="H39" s="49" t="s">
        <v>120</v>
      </c>
      <c r="I39" s="49">
        <v>372</v>
      </c>
      <c r="J39" s="49">
        <v>85</v>
      </c>
      <c r="K39" s="49">
        <v>0</v>
      </c>
      <c r="L39" s="49">
        <v>457</v>
      </c>
      <c r="M39" s="49">
        <v>55487</v>
      </c>
      <c r="N39" s="50">
        <v>0.99180000000000001</v>
      </c>
      <c r="O39" s="50">
        <v>8.2000000000000007E-3</v>
      </c>
    </row>
  </sheetData>
  <mergeCells count="7">
    <mergeCell ref="B2:O2"/>
    <mergeCell ref="B4:B5"/>
    <mergeCell ref="C4:G4"/>
    <mergeCell ref="H4:L4"/>
    <mergeCell ref="M4:M5"/>
    <mergeCell ref="N4:N5"/>
    <mergeCell ref="O4:O5"/>
  </mergeCells>
  <pageMargins left="0.7" right="0.7" top="0.75" bottom="0.75" header="0.3" footer="0.3"/>
  <headerFooter>
    <oddFooter>&amp;C_x000D_&amp;1#&amp;"Calibri"&amp;10&amp;K008000 DOCUMENTO PÚBLICO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200F-8368-4AC3-919A-4A32CE5CEDE1}">
  <dimension ref="A1:D50"/>
  <sheetViews>
    <sheetView topLeftCell="A31" zoomScale="75" zoomScaleNormal="75" workbookViewId="0">
      <selection activeCell="B46" sqref="B46"/>
    </sheetView>
  </sheetViews>
  <sheetFormatPr baseColWidth="10" defaultColWidth="0" defaultRowHeight="14.5" zeroHeight="1" x14ac:dyDescent="0.35"/>
  <cols>
    <col min="1" max="1" width="11.453125" customWidth="1"/>
    <col min="2" max="2" width="14.1796875" customWidth="1"/>
    <col min="3" max="4" width="11.453125" customWidth="1"/>
    <col min="5" max="16384" width="11.453125" hidden="1"/>
  </cols>
  <sheetData>
    <row r="1" spans="1:4" x14ac:dyDescent="0.35">
      <c r="A1" s="15"/>
      <c r="B1" s="15"/>
      <c r="C1" s="15"/>
      <c r="D1" s="15"/>
    </row>
    <row r="2" spans="1:4" x14ac:dyDescent="0.35">
      <c r="B2" s="15"/>
      <c r="C2" s="15"/>
      <c r="D2" s="15"/>
    </row>
    <row r="3" spans="1:4" x14ac:dyDescent="0.35">
      <c r="A3" s="71" t="s">
        <v>102</v>
      </c>
      <c r="B3" s="71"/>
      <c r="C3" s="71"/>
      <c r="D3" s="71"/>
    </row>
    <row r="4" spans="1:4" x14ac:dyDescent="0.35">
      <c r="A4" s="15"/>
      <c r="B4" s="15"/>
      <c r="C4" s="15"/>
      <c r="D4" s="15"/>
    </row>
    <row r="5" spans="1:4" x14ac:dyDescent="0.35">
      <c r="A5" s="15"/>
      <c r="B5" s="55" t="s">
        <v>1</v>
      </c>
      <c r="C5" s="55" t="s">
        <v>76</v>
      </c>
      <c r="D5" s="15"/>
    </row>
    <row r="6" spans="1:4" x14ac:dyDescent="0.35">
      <c r="A6" s="15"/>
      <c r="B6" s="56" t="s">
        <v>103</v>
      </c>
      <c r="C6" s="56" t="s">
        <v>104</v>
      </c>
      <c r="D6" s="15"/>
    </row>
    <row r="7" spans="1:4" x14ac:dyDescent="0.35">
      <c r="A7" s="15"/>
      <c r="B7" s="52">
        <v>43586</v>
      </c>
      <c r="C7" s="53">
        <v>109</v>
      </c>
      <c r="D7" s="15"/>
    </row>
    <row r="8" spans="1:4" x14ac:dyDescent="0.35">
      <c r="A8" s="15"/>
      <c r="B8" s="52">
        <v>43617</v>
      </c>
      <c r="C8" s="54">
        <v>1461</v>
      </c>
      <c r="D8" s="15"/>
    </row>
    <row r="9" spans="1:4" x14ac:dyDescent="0.35">
      <c r="A9" s="15"/>
      <c r="B9" s="52">
        <v>43647</v>
      </c>
      <c r="C9" s="54">
        <v>1911</v>
      </c>
      <c r="D9" s="15"/>
    </row>
    <row r="10" spans="1:4" x14ac:dyDescent="0.35">
      <c r="A10" s="15"/>
      <c r="B10" s="52">
        <v>43678</v>
      </c>
      <c r="C10" s="54">
        <v>1999</v>
      </c>
      <c r="D10" s="15"/>
    </row>
    <row r="11" spans="1:4" x14ac:dyDescent="0.35">
      <c r="A11" s="15"/>
      <c r="B11" s="52">
        <v>43709</v>
      </c>
      <c r="C11" s="54">
        <v>1897</v>
      </c>
      <c r="D11" s="15"/>
    </row>
    <row r="12" spans="1:4" x14ac:dyDescent="0.35">
      <c r="A12" s="15"/>
      <c r="B12" s="52">
        <v>43739</v>
      </c>
      <c r="C12" s="54">
        <v>2108</v>
      </c>
      <c r="D12" s="15"/>
    </row>
    <row r="13" spans="1:4" x14ac:dyDescent="0.35">
      <c r="A13" s="15"/>
      <c r="B13" s="52">
        <v>43770</v>
      </c>
      <c r="C13" s="54">
        <v>1672</v>
      </c>
      <c r="D13" s="15"/>
    </row>
    <row r="14" spans="1:4" x14ac:dyDescent="0.35">
      <c r="A14" s="15"/>
      <c r="B14" s="52">
        <v>43800</v>
      </c>
      <c r="C14" s="54">
        <v>1120</v>
      </c>
      <c r="D14" s="15"/>
    </row>
    <row r="15" spans="1:4" x14ac:dyDescent="0.35">
      <c r="A15" s="15"/>
      <c r="B15" s="52">
        <v>43831</v>
      </c>
      <c r="C15" s="54">
        <v>1346</v>
      </c>
      <c r="D15" s="15"/>
    </row>
    <row r="16" spans="1:4" x14ac:dyDescent="0.35">
      <c r="A16" s="15"/>
      <c r="B16" s="52">
        <v>43862</v>
      </c>
      <c r="C16" s="54">
        <v>1037</v>
      </c>
      <c r="D16" s="15"/>
    </row>
    <row r="17" spans="1:4" x14ac:dyDescent="0.35">
      <c r="A17" s="15"/>
      <c r="B17" s="52">
        <v>43891</v>
      </c>
      <c r="C17" s="53">
        <v>824</v>
      </c>
      <c r="D17" s="15"/>
    </row>
    <row r="18" spans="1:4" x14ac:dyDescent="0.35">
      <c r="A18" s="15"/>
      <c r="B18" s="52">
        <v>43922</v>
      </c>
      <c r="C18" s="54">
        <v>1519</v>
      </c>
      <c r="D18" s="15"/>
    </row>
    <row r="19" spans="1:4" x14ac:dyDescent="0.35">
      <c r="A19" s="15"/>
      <c r="B19" s="52">
        <v>43952</v>
      </c>
      <c r="C19" s="53">
        <v>530</v>
      </c>
      <c r="D19" s="15"/>
    </row>
    <row r="20" spans="1:4" x14ac:dyDescent="0.35">
      <c r="A20" s="15"/>
      <c r="B20" s="52">
        <v>43983</v>
      </c>
      <c r="C20" s="54">
        <v>1167</v>
      </c>
      <c r="D20" s="15"/>
    </row>
    <row r="21" spans="1:4" x14ac:dyDescent="0.35">
      <c r="A21" s="15"/>
      <c r="B21" s="52">
        <v>44013</v>
      </c>
      <c r="C21" s="54">
        <v>2638</v>
      </c>
      <c r="D21" s="15"/>
    </row>
    <row r="22" spans="1:4" x14ac:dyDescent="0.35">
      <c r="A22" s="15"/>
      <c r="B22" s="52">
        <v>44044</v>
      </c>
      <c r="C22" s="54">
        <v>2452</v>
      </c>
      <c r="D22" s="15"/>
    </row>
    <row r="23" spans="1:4" x14ac:dyDescent="0.35">
      <c r="A23" s="15"/>
      <c r="B23" s="52">
        <v>44075</v>
      </c>
      <c r="C23" s="54">
        <v>4216</v>
      </c>
      <c r="D23" s="15"/>
    </row>
    <row r="24" spans="1:4" x14ac:dyDescent="0.35">
      <c r="A24" s="15"/>
      <c r="B24" s="52">
        <v>44105</v>
      </c>
      <c r="C24" s="54">
        <v>5905</v>
      </c>
      <c r="D24" s="15"/>
    </row>
    <row r="25" spans="1:4" x14ac:dyDescent="0.35">
      <c r="A25" s="15"/>
      <c r="B25" s="52">
        <v>44136</v>
      </c>
      <c r="C25" s="54">
        <v>6483</v>
      </c>
      <c r="D25" s="15"/>
    </row>
    <row r="26" spans="1:4" x14ac:dyDescent="0.35">
      <c r="A26" s="15"/>
      <c r="B26" s="52">
        <v>44166</v>
      </c>
      <c r="C26" s="54">
        <v>10397</v>
      </c>
      <c r="D26" s="15"/>
    </row>
    <row r="27" spans="1:4" x14ac:dyDescent="0.35">
      <c r="A27" s="15"/>
      <c r="B27" s="52">
        <v>44197</v>
      </c>
      <c r="C27" s="54">
        <v>10776</v>
      </c>
      <c r="D27" s="15"/>
    </row>
    <row r="28" spans="1:4" x14ac:dyDescent="0.35">
      <c r="A28" s="15"/>
      <c r="B28" s="52">
        <v>44228</v>
      </c>
      <c r="C28" s="54">
        <v>12376</v>
      </c>
      <c r="D28" s="15"/>
    </row>
    <row r="29" spans="1:4" x14ac:dyDescent="0.35">
      <c r="A29" s="15"/>
      <c r="B29" s="52">
        <v>44256</v>
      </c>
      <c r="C29" s="54">
        <v>15052</v>
      </c>
      <c r="D29" s="15"/>
    </row>
    <row r="30" spans="1:4" x14ac:dyDescent="0.35">
      <c r="A30" s="15"/>
      <c r="B30" s="52">
        <v>44287</v>
      </c>
      <c r="C30" s="54">
        <v>14124</v>
      </c>
      <c r="D30" s="15"/>
    </row>
    <row r="31" spans="1:4" x14ac:dyDescent="0.35">
      <c r="A31" s="15"/>
      <c r="B31" s="52">
        <v>44317</v>
      </c>
      <c r="C31" s="54">
        <v>16036</v>
      </c>
      <c r="D31" s="15"/>
    </row>
    <row r="32" spans="1:4" x14ac:dyDescent="0.35">
      <c r="A32" s="15"/>
      <c r="B32" s="52">
        <v>44348</v>
      </c>
      <c r="C32" s="54">
        <v>19486</v>
      </c>
      <c r="D32" s="15"/>
    </row>
    <row r="33" spans="1:4" x14ac:dyDescent="0.35">
      <c r="A33" s="15"/>
      <c r="B33" s="52">
        <v>44378</v>
      </c>
      <c r="C33" s="54">
        <v>22555</v>
      </c>
      <c r="D33" s="15"/>
    </row>
    <row r="34" spans="1:4" x14ac:dyDescent="0.35">
      <c r="A34" s="15"/>
      <c r="B34" s="52">
        <v>44409</v>
      </c>
      <c r="C34" s="54">
        <v>23246</v>
      </c>
      <c r="D34" s="15"/>
    </row>
    <row r="35" spans="1:4" x14ac:dyDescent="0.35">
      <c r="A35" s="15"/>
      <c r="B35" s="52">
        <v>44440</v>
      </c>
      <c r="C35" s="54">
        <v>24840</v>
      </c>
      <c r="D35" s="15"/>
    </row>
    <row r="36" spans="1:4" x14ac:dyDescent="0.35">
      <c r="A36" s="15"/>
      <c r="B36" s="52">
        <v>44470</v>
      </c>
      <c r="C36" s="54">
        <v>23570</v>
      </c>
      <c r="D36" s="15"/>
    </row>
    <row r="37" spans="1:4" x14ac:dyDescent="0.35">
      <c r="A37" s="15"/>
      <c r="B37" s="52">
        <v>44501</v>
      </c>
      <c r="C37" s="54">
        <v>23859</v>
      </c>
      <c r="D37" s="15"/>
    </row>
    <row r="38" spans="1:4" x14ac:dyDescent="0.35">
      <c r="A38" s="15"/>
      <c r="B38" s="52">
        <v>44531</v>
      </c>
      <c r="C38" s="54">
        <v>23388</v>
      </c>
      <c r="D38" s="15"/>
    </row>
    <row r="39" spans="1:4" x14ac:dyDescent="0.35">
      <c r="A39" s="15"/>
      <c r="B39" s="52">
        <v>44562</v>
      </c>
      <c r="C39" s="54">
        <v>22052</v>
      </c>
      <c r="D39" s="15"/>
    </row>
    <row r="40" spans="1:4" x14ac:dyDescent="0.35">
      <c r="A40" s="15"/>
      <c r="B40" s="52">
        <v>44593</v>
      </c>
      <c r="C40" s="54">
        <v>24922</v>
      </c>
      <c r="D40" s="15"/>
    </row>
    <row r="41" spans="1:4" x14ac:dyDescent="0.35">
      <c r="A41" s="15"/>
      <c r="B41" s="52">
        <v>44621</v>
      </c>
      <c r="C41" s="54">
        <v>43865</v>
      </c>
      <c r="D41" s="15"/>
    </row>
    <row r="42" spans="1:4" x14ac:dyDescent="0.35">
      <c r="A42" s="15"/>
      <c r="B42" s="52">
        <v>44652</v>
      </c>
      <c r="C42" s="54">
        <v>33225</v>
      </c>
      <c r="D42" s="15"/>
    </row>
    <row r="43" spans="1:4" x14ac:dyDescent="0.35">
      <c r="A43" s="15"/>
      <c r="B43" s="52">
        <v>44682</v>
      </c>
      <c r="C43" s="54">
        <v>50694</v>
      </c>
      <c r="D43" s="15"/>
    </row>
    <row r="44" spans="1:4" x14ac:dyDescent="0.35">
      <c r="A44" s="15"/>
      <c r="B44" s="52">
        <v>44713</v>
      </c>
      <c r="C44" s="54">
        <v>65441</v>
      </c>
      <c r="D44" s="15"/>
    </row>
    <row r="45" spans="1:4" x14ac:dyDescent="0.35">
      <c r="A45" s="15"/>
      <c r="B45" s="52">
        <v>44743</v>
      </c>
      <c r="C45" s="54">
        <v>34436</v>
      </c>
      <c r="D45" s="15"/>
    </row>
    <row r="46" spans="1:4" x14ac:dyDescent="0.35">
      <c r="A46" s="15"/>
      <c r="B46" s="52">
        <v>44774</v>
      </c>
      <c r="C46" s="54">
        <v>26363</v>
      </c>
      <c r="D46" s="15"/>
    </row>
    <row r="47" spans="1:4" x14ac:dyDescent="0.35">
      <c r="A47" s="15"/>
      <c r="B47" s="52">
        <v>44805</v>
      </c>
      <c r="C47" s="54">
        <v>27280</v>
      </c>
      <c r="D47" s="15"/>
    </row>
    <row r="48" spans="1:4" x14ac:dyDescent="0.35">
      <c r="A48" s="15"/>
      <c r="B48" s="52">
        <v>44835</v>
      </c>
      <c r="C48" s="54">
        <v>20032</v>
      </c>
      <c r="D48" s="15"/>
    </row>
    <row r="49" spans="1:4" x14ac:dyDescent="0.35">
      <c r="A49" s="15"/>
      <c r="B49" s="15"/>
      <c r="C49" s="15"/>
      <c r="D49" s="15"/>
    </row>
    <row r="50" spans="1:4" x14ac:dyDescent="0.35"/>
  </sheetData>
  <mergeCells count="1">
    <mergeCell ref="A3:D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CF36-76FE-4079-A5B6-DA9883DC01DD}">
  <dimension ref="B1:H10"/>
  <sheetViews>
    <sheetView topLeftCell="B1" workbookViewId="0">
      <selection activeCell="G9" sqref="G9"/>
    </sheetView>
  </sheetViews>
  <sheetFormatPr baseColWidth="10" defaultColWidth="0" defaultRowHeight="14.5" zeroHeight="1" x14ac:dyDescent="0.35"/>
  <cols>
    <col min="1" max="1" width="11.453125" hidden="1" customWidth="1"/>
    <col min="2" max="2" width="47.453125" bestFit="1" customWidth="1"/>
    <col min="3" max="4" width="9" bestFit="1" customWidth="1"/>
    <col min="5" max="5" width="9" customWidth="1"/>
    <col min="6" max="6" width="14" bestFit="1" customWidth="1"/>
    <col min="7" max="8" width="11.453125" customWidth="1"/>
    <col min="9" max="16384" width="11.453125" hidden="1"/>
  </cols>
  <sheetData>
    <row r="1" spans="2:8" x14ac:dyDescent="0.35">
      <c r="B1" s="15"/>
      <c r="C1" s="15"/>
      <c r="D1" s="15"/>
      <c r="E1" s="15"/>
      <c r="F1" s="15"/>
      <c r="G1" s="15"/>
      <c r="H1" s="15"/>
    </row>
    <row r="2" spans="2:8" ht="15" thickBot="1" x14ac:dyDescent="0.4">
      <c r="B2" s="15"/>
      <c r="C2" s="15"/>
      <c r="D2" s="15"/>
      <c r="E2" s="15"/>
      <c r="F2" s="15"/>
      <c r="G2" s="15"/>
      <c r="H2" s="15"/>
    </row>
    <row r="3" spans="2:8" ht="15" thickTop="1" x14ac:dyDescent="0.35">
      <c r="B3" s="63" t="s">
        <v>105</v>
      </c>
      <c r="C3" s="64">
        <v>2020</v>
      </c>
      <c r="D3" s="64">
        <v>2021</v>
      </c>
      <c r="E3" s="64">
        <v>2022</v>
      </c>
      <c r="F3" s="65" t="s">
        <v>106</v>
      </c>
      <c r="G3" s="66" t="s">
        <v>107</v>
      </c>
      <c r="H3" s="15"/>
    </row>
    <row r="4" spans="2:8" x14ac:dyDescent="0.35">
      <c r="B4" s="57" t="s">
        <v>108</v>
      </c>
      <c r="C4" s="58">
        <v>320691</v>
      </c>
      <c r="D4" s="58">
        <v>400620</v>
      </c>
      <c r="E4" s="58">
        <v>427548</v>
      </c>
      <c r="F4" s="58">
        <f>+SUM(C4:D4)</f>
        <v>721311</v>
      </c>
      <c r="G4" s="59">
        <f>+F4/$F$8</f>
        <v>0.90034562859093625</v>
      </c>
      <c r="H4" s="15"/>
    </row>
    <row r="5" spans="2:8" x14ac:dyDescent="0.35">
      <c r="B5" s="57" t="s">
        <v>109</v>
      </c>
      <c r="C5" s="58">
        <v>25387</v>
      </c>
      <c r="D5" s="58">
        <v>46001</v>
      </c>
      <c r="E5" s="58">
        <v>52454</v>
      </c>
      <c r="F5" s="58">
        <f>+SUM(C5:D5)</f>
        <v>71388</v>
      </c>
      <c r="G5" s="59">
        <f>+F5/$F$8</f>
        <v>8.9107020042464014E-2</v>
      </c>
      <c r="H5" s="15"/>
    </row>
    <row r="6" spans="2:8" x14ac:dyDescent="0.35">
      <c r="B6" s="57" t="s">
        <v>110</v>
      </c>
      <c r="C6" s="58">
        <v>1888</v>
      </c>
      <c r="D6" s="58">
        <v>3336</v>
      </c>
      <c r="E6" s="58">
        <v>4884</v>
      </c>
      <c r="F6" s="58">
        <f>+SUM(C6:D6)</f>
        <v>5224</v>
      </c>
      <c r="G6" s="59">
        <f>+F6/$F$8</f>
        <v>6.5206347383570343E-3</v>
      </c>
      <c r="H6" s="15"/>
    </row>
    <row r="7" spans="2:8" x14ac:dyDescent="0.35">
      <c r="B7" s="57" t="s">
        <v>111</v>
      </c>
      <c r="C7" s="58">
        <v>1173</v>
      </c>
      <c r="D7" s="58">
        <v>2053</v>
      </c>
      <c r="E7" s="58">
        <v>1777</v>
      </c>
      <c r="F7" s="58">
        <f>+SUM(C7:D7)</f>
        <v>3226</v>
      </c>
      <c r="G7" s="59">
        <f>+F7/$F$8</f>
        <v>4.0267166282426867E-3</v>
      </c>
      <c r="H7" s="15"/>
    </row>
    <row r="8" spans="2:8" ht="15" thickBot="1" x14ac:dyDescent="0.4">
      <c r="B8" s="60" t="s">
        <v>106</v>
      </c>
      <c r="C8" s="61">
        <f>SUM(C4:C7)</f>
        <v>349139</v>
      </c>
      <c r="D8" s="61">
        <f>SUM(D4:D7)</f>
        <v>452010</v>
      </c>
      <c r="E8" s="61">
        <f>SUM(E4:E7)</f>
        <v>486663</v>
      </c>
      <c r="F8" s="61">
        <f>+SUM(F4:F7)</f>
        <v>801149</v>
      </c>
      <c r="G8" s="62">
        <f>SUM(G4:G7)</f>
        <v>1</v>
      </c>
      <c r="H8" s="15"/>
    </row>
    <row r="9" spans="2:8" ht="15" thickTop="1" x14ac:dyDescent="0.35">
      <c r="B9" s="15"/>
      <c r="C9" s="15"/>
      <c r="D9" s="15"/>
      <c r="E9" s="15"/>
      <c r="F9" s="15"/>
      <c r="G9" s="15"/>
      <c r="H9" s="15"/>
    </row>
    <row r="10" spans="2:8" x14ac:dyDescent="0.35">
      <c r="B10" s="15"/>
      <c r="C10" s="15"/>
      <c r="D10" s="15"/>
      <c r="E10" s="15"/>
      <c r="F10" s="15"/>
      <c r="G10" s="15"/>
      <c r="H10" s="15"/>
    </row>
  </sheetData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14A5-C213-488A-8FC7-6CDF70A167F2}">
  <dimension ref="A1:I25"/>
  <sheetViews>
    <sheetView tabSelected="1" workbookViewId="0">
      <selection activeCell="E33" sqref="E33"/>
    </sheetView>
  </sheetViews>
  <sheetFormatPr baseColWidth="10" defaultColWidth="11.453125" defaultRowHeight="14.5" x14ac:dyDescent="0.35"/>
  <cols>
    <col min="1" max="1" width="52.81640625" bestFit="1" customWidth="1"/>
    <col min="2" max="3" width="7" bestFit="1" customWidth="1"/>
    <col min="4" max="4" width="7" customWidth="1"/>
    <col min="5" max="5" width="11.26953125" customWidth="1"/>
    <col min="8" max="8" width="43.453125" bestFit="1" customWidth="1"/>
  </cols>
  <sheetData>
    <row r="1" spans="1:9" ht="15" thickBot="1" x14ac:dyDescent="0.4"/>
    <row r="2" spans="1:9" ht="15" thickTop="1" x14ac:dyDescent="0.35">
      <c r="A2" s="99" t="s">
        <v>121</v>
      </c>
      <c r="B2" s="100">
        <v>2020</v>
      </c>
      <c r="C2" s="100">
        <v>2021</v>
      </c>
      <c r="D2" s="100">
        <v>2022</v>
      </c>
      <c r="E2" s="101" t="s">
        <v>106</v>
      </c>
      <c r="F2" s="102" t="s">
        <v>107</v>
      </c>
    </row>
    <row r="3" spans="1:9" x14ac:dyDescent="0.35">
      <c r="A3" s="57" t="s">
        <v>122</v>
      </c>
      <c r="B3" s="58">
        <v>3764</v>
      </c>
      <c r="C3" s="58">
        <v>1928</v>
      </c>
      <c r="D3" s="58">
        <f>2769+6</f>
        <v>2775</v>
      </c>
      <c r="E3" s="103">
        <f>+SUM(B3:C3)</f>
        <v>5692</v>
      </c>
      <c r="F3" s="59">
        <f t="shared" ref="F3:F22" si="0">+E3/$E$24</f>
        <v>0.93541495480690218</v>
      </c>
      <c r="I3" s="104"/>
    </row>
    <row r="4" spans="1:9" x14ac:dyDescent="0.35">
      <c r="A4" s="57" t="s">
        <v>123</v>
      </c>
      <c r="B4" s="58">
        <v>49</v>
      </c>
      <c r="C4" s="58">
        <v>33</v>
      </c>
      <c r="D4" s="58">
        <v>34</v>
      </c>
      <c r="E4" s="103">
        <f>+SUM(B4:C4)</f>
        <v>82</v>
      </c>
      <c r="F4" s="59">
        <f t="shared" si="0"/>
        <v>1.3475760065735415E-2</v>
      </c>
      <c r="I4" s="104"/>
    </row>
    <row r="5" spans="1:9" x14ac:dyDescent="0.35">
      <c r="A5" s="57" t="s">
        <v>124</v>
      </c>
      <c r="B5" s="58">
        <v>76</v>
      </c>
      <c r="C5" s="58">
        <v>8</v>
      </c>
      <c r="D5" s="58">
        <v>339</v>
      </c>
      <c r="E5" s="103">
        <f>+SUM(B5:C5)</f>
        <v>84</v>
      </c>
      <c r="F5" s="59">
        <f t="shared" si="0"/>
        <v>1.3804437140509449E-2</v>
      </c>
      <c r="I5" s="104"/>
    </row>
    <row r="6" spans="1:9" x14ac:dyDescent="0.35">
      <c r="A6" s="57" t="s">
        <v>125</v>
      </c>
      <c r="B6" s="58">
        <v>33</v>
      </c>
      <c r="C6" s="58">
        <v>21</v>
      </c>
      <c r="D6" s="58">
        <v>17</v>
      </c>
      <c r="E6" s="103">
        <f>+SUM(B6:C6)</f>
        <v>54</v>
      </c>
      <c r="F6" s="59">
        <f t="shared" si="0"/>
        <v>8.8742810188989323E-3</v>
      </c>
      <c r="I6" s="104"/>
    </row>
    <row r="7" spans="1:9" x14ac:dyDescent="0.35">
      <c r="A7" s="57" t="s">
        <v>126</v>
      </c>
      <c r="B7" s="58">
        <v>13</v>
      </c>
      <c r="C7" s="58">
        <v>27</v>
      </c>
      <c r="D7" s="58">
        <v>13</v>
      </c>
      <c r="E7" s="103">
        <f>+SUM(B7:C7)</f>
        <v>40</v>
      </c>
      <c r="F7" s="59">
        <f t="shared" si="0"/>
        <v>6.5735414954806899E-3</v>
      </c>
      <c r="I7" s="104"/>
    </row>
    <row r="8" spans="1:9" x14ac:dyDescent="0.35">
      <c r="A8" s="57" t="s">
        <v>127</v>
      </c>
      <c r="B8" s="58">
        <v>18</v>
      </c>
      <c r="C8" s="58">
        <v>8</v>
      </c>
      <c r="D8" s="58"/>
      <c r="E8" s="103">
        <f>+SUM(B8:C8)</f>
        <v>26</v>
      </c>
      <c r="F8" s="59">
        <f t="shared" si="0"/>
        <v>4.2728019720624484E-3</v>
      </c>
      <c r="I8" s="104"/>
    </row>
    <row r="9" spans="1:9" x14ac:dyDescent="0.35">
      <c r="A9" s="57" t="s">
        <v>128</v>
      </c>
      <c r="B9" s="58">
        <v>10</v>
      </c>
      <c r="C9" s="58">
        <v>10</v>
      </c>
      <c r="D9" s="58">
        <v>3</v>
      </c>
      <c r="E9" s="103">
        <f>+SUM(B9:C9)</f>
        <v>20</v>
      </c>
      <c r="F9" s="59">
        <f t="shared" si="0"/>
        <v>3.286770747740345E-3</v>
      </c>
      <c r="I9" s="104"/>
    </row>
    <row r="10" spans="1:9" x14ac:dyDescent="0.35">
      <c r="A10" s="57" t="s">
        <v>129</v>
      </c>
      <c r="B10" s="58">
        <v>20</v>
      </c>
      <c r="C10" s="105"/>
      <c r="D10" s="58"/>
      <c r="E10" s="103">
        <f>+SUM(B10:C10)</f>
        <v>20</v>
      </c>
      <c r="F10" s="59">
        <f t="shared" si="0"/>
        <v>3.286770747740345E-3</v>
      </c>
      <c r="I10" s="104"/>
    </row>
    <row r="11" spans="1:9" x14ac:dyDescent="0.35">
      <c r="A11" s="57" t="s">
        <v>130</v>
      </c>
      <c r="B11" s="58">
        <v>7</v>
      </c>
      <c r="C11" s="58">
        <v>10</v>
      </c>
      <c r="D11" s="58">
        <f>6+3</f>
        <v>9</v>
      </c>
      <c r="E11" s="103">
        <f>+SUM(B11:C11)</f>
        <v>17</v>
      </c>
      <c r="F11" s="59">
        <f t="shared" si="0"/>
        <v>2.7937551355792932E-3</v>
      </c>
      <c r="I11" s="104"/>
    </row>
    <row r="12" spans="1:9" x14ac:dyDescent="0.35">
      <c r="A12" s="57" t="s">
        <v>131</v>
      </c>
      <c r="B12" s="58">
        <v>5</v>
      </c>
      <c r="C12" s="58">
        <v>8</v>
      </c>
      <c r="D12" s="58">
        <f>13+2</f>
        <v>15</v>
      </c>
      <c r="E12" s="103">
        <f>+SUM(B12:C12)</f>
        <v>13</v>
      </c>
      <c r="F12" s="59">
        <f t="shared" si="0"/>
        <v>2.1364009860312242E-3</v>
      </c>
      <c r="I12" s="104"/>
    </row>
    <row r="13" spans="1:9" x14ac:dyDescent="0.35">
      <c r="A13" s="57" t="s">
        <v>132</v>
      </c>
      <c r="B13" s="58">
        <v>7</v>
      </c>
      <c r="C13" s="58">
        <v>2</v>
      </c>
      <c r="D13" s="58"/>
      <c r="E13" s="103">
        <f>+SUM(B13:C13)</f>
        <v>9</v>
      </c>
      <c r="F13" s="59">
        <f t="shared" si="0"/>
        <v>1.4790468364831552E-3</v>
      </c>
      <c r="I13" s="104"/>
    </row>
    <row r="14" spans="1:9" x14ac:dyDescent="0.35">
      <c r="A14" s="57" t="s">
        <v>133</v>
      </c>
      <c r="B14" s="58">
        <v>2</v>
      </c>
      <c r="C14" s="58">
        <v>4</v>
      </c>
      <c r="D14" s="58"/>
      <c r="E14" s="103">
        <f>+SUM(B14:C14)</f>
        <v>6</v>
      </c>
      <c r="F14" s="59">
        <f t="shared" si="0"/>
        <v>9.8603122432210349E-4</v>
      </c>
      <c r="I14" s="104"/>
    </row>
    <row r="15" spans="1:9" x14ac:dyDescent="0.35">
      <c r="A15" s="57" t="s">
        <v>134</v>
      </c>
      <c r="B15" s="58">
        <v>5</v>
      </c>
      <c r="C15" s="58">
        <v>1</v>
      </c>
      <c r="D15" s="58">
        <v>1</v>
      </c>
      <c r="E15" s="103">
        <f>+SUM(B15:C15)</f>
        <v>6</v>
      </c>
      <c r="F15" s="59">
        <f t="shared" si="0"/>
        <v>9.8603122432210349E-4</v>
      </c>
      <c r="I15" s="104"/>
    </row>
    <row r="16" spans="1:9" x14ac:dyDescent="0.35">
      <c r="A16" s="57" t="s">
        <v>135</v>
      </c>
      <c r="B16" s="105"/>
      <c r="C16" s="58">
        <v>6</v>
      </c>
      <c r="D16" s="58">
        <v>3</v>
      </c>
      <c r="E16" s="103">
        <f>+SUM(B16:C16)</f>
        <v>6</v>
      </c>
      <c r="F16" s="59">
        <f t="shared" si="0"/>
        <v>9.8603122432210349E-4</v>
      </c>
      <c r="I16" s="104"/>
    </row>
    <row r="17" spans="1:9" x14ac:dyDescent="0.35">
      <c r="A17" s="57" t="s">
        <v>136</v>
      </c>
      <c r="B17" s="58">
        <v>3</v>
      </c>
      <c r="C17" s="58">
        <v>1</v>
      </c>
      <c r="D17" s="58"/>
      <c r="E17" s="103">
        <f>+SUM(B17:C17)</f>
        <v>4</v>
      </c>
      <c r="F17" s="59">
        <f t="shared" si="0"/>
        <v>6.5735414954806899E-4</v>
      </c>
      <c r="H17" s="106"/>
      <c r="I17" s="107"/>
    </row>
    <row r="18" spans="1:9" x14ac:dyDescent="0.35">
      <c r="A18" s="57" t="s">
        <v>137</v>
      </c>
      <c r="B18" s="58">
        <v>1</v>
      </c>
      <c r="C18" s="58">
        <v>1</v>
      </c>
      <c r="D18" s="58"/>
      <c r="E18" s="103">
        <f>+SUM(B18:C18)</f>
        <v>2</v>
      </c>
      <c r="F18" s="59">
        <f t="shared" si="0"/>
        <v>3.286770747740345E-4</v>
      </c>
      <c r="I18" s="108"/>
    </row>
    <row r="19" spans="1:9" x14ac:dyDescent="0.35">
      <c r="A19" s="57" t="s">
        <v>138</v>
      </c>
      <c r="B19" s="105"/>
      <c r="C19" s="58">
        <v>1</v>
      </c>
      <c r="D19" s="58"/>
      <c r="E19" s="103">
        <f>+SUM(B19:C19)</f>
        <v>1</v>
      </c>
      <c r="F19" s="59">
        <f t="shared" si="0"/>
        <v>1.6433853738701725E-4</v>
      </c>
    </row>
    <row r="20" spans="1:9" x14ac:dyDescent="0.35">
      <c r="A20" s="57" t="s">
        <v>139</v>
      </c>
      <c r="B20" s="58">
        <v>1</v>
      </c>
      <c r="C20" s="105"/>
      <c r="D20" s="58"/>
      <c r="E20" s="103">
        <f>+SUM(B20:C20)</f>
        <v>1</v>
      </c>
      <c r="F20" s="59">
        <f t="shared" si="0"/>
        <v>1.6433853738701725E-4</v>
      </c>
    </row>
    <row r="21" spans="1:9" x14ac:dyDescent="0.35">
      <c r="A21" s="57" t="s">
        <v>140</v>
      </c>
      <c r="B21" s="58">
        <v>1</v>
      </c>
      <c r="C21" s="105"/>
      <c r="D21" s="58"/>
      <c r="E21" s="103">
        <f>+SUM(B21:C21)</f>
        <v>1</v>
      </c>
      <c r="F21" s="59">
        <f t="shared" si="0"/>
        <v>1.6433853738701725E-4</v>
      </c>
    </row>
    <row r="22" spans="1:9" x14ac:dyDescent="0.35">
      <c r="A22" s="57" t="s">
        <v>141</v>
      </c>
      <c r="B22" s="58">
        <v>1</v>
      </c>
      <c r="C22" s="105"/>
      <c r="D22" s="58"/>
      <c r="E22" s="103">
        <f>+SUM(B22:C22)</f>
        <v>1</v>
      </c>
      <c r="F22" s="59">
        <f t="shared" si="0"/>
        <v>1.6433853738701725E-4</v>
      </c>
    </row>
    <row r="23" spans="1:9" x14ac:dyDescent="0.35">
      <c r="A23" s="57" t="s">
        <v>142</v>
      </c>
      <c r="B23" s="109"/>
      <c r="C23" s="110"/>
      <c r="D23" s="109">
        <v>1</v>
      </c>
      <c r="E23" s="103">
        <f>+SUM(B23:C23)</f>
        <v>0</v>
      </c>
      <c r="F23" s="59">
        <f>+E23/$E$24</f>
        <v>0</v>
      </c>
    </row>
    <row r="24" spans="1:9" ht="15" thickBot="1" x14ac:dyDescent="0.4">
      <c r="A24" s="60" t="s">
        <v>106</v>
      </c>
      <c r="B24" s="61">
        <f>SUM(B3:B23)</f>
        <v>4016</v>
      </c>
      <c r="C24" s="61">
        <f>SUM(C3:C23)</f>
        <v>2069</v>
      </c>
      <c r="D24" s="61">
        <f>SUM(D3:D23)</f>
        <v>3210</v>
      </c>
      <c r="E24" s="61">
        <f>SUM(E3:E23)</f>
        <v>6085</v>
      </c>
      <c r="F24" s="62">
        <f>SUM(F3:F22)</f>
        <v>1</v>
      </c>
    </row>
    <row r="25" spans="1:9" ht="15" thickTop="1" x14ac:dyDescent="0.35"/>
  </sheetData>
  <pageMargins left="0.7" right="0.7" top="0.75" bottom="0.75" header="0.3" footer="0.3"/>
  <headerFooter>
    <oddFooter>&amp;C_x000D_&amp;1#&amp;"Calibri"&amp;10&amp;K008000 DOCUMENTO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="75" zoomScaleNormal="75" workbookViewId="0">
      <selection activeCell="F7" sqref="F7:F17"/>
    </sheetView>
  </sheetViews>
  <sheetFormatPr baseColWidth="10" defaultColWidth="0" defaultRowHeight="14.5" zeroHeight="1" x14ac:dyDescent="0.35"/>
  <cols>
    <col min="1" max="1" width="11.453125" customWidth="1"/>
    <col min="2" max="2" width="15" customWidth="1"/>
    <col min="3" max="6" width="23.1796875" customWidth="1"/>
    <col min="7" max="7" width="11.453125" customWidth="1"/>
    <col min="8" max="9" width="0" hidden="1" customWidth="1"/>
    <col min="10" max="16384" width="11.453125" hidden="1"/>
  </cols>
  <sheetData>
    <row r="1" spans="1:7" x14ac:dyDescent="0.35">
      <c r="A1" s="15"/>
      <c r="B1" s="15"/>
      <c r="C1" s="15"/>
      <c r="D1" s="15"/>
      <c r="E1" s="15"/>
      <c r="F1" s="15"/>
      <c r="G1" s="15"/>
    </row>
    <row r="2" spans="1:7" x14ac:dyDescent="0.35">
      <c r="A2" s="15"/>
      <c r="B2" s="15"/>
      <c r="C2" s="15"/>
      <c r="D2" s="15"/>
      <c r="E2" s="15"/>
      <c r="F2" s="15"/>
      <c r="G2" s="15"/>
    </row>
    <row r="3" spans="1:7" x14ac:dyDescent="0.35">
      <c r="A3" s="15"/>
      <c r="B3" s="71" t="s">
        <v>19</v>
      </c>
      <c r="C3" s="71"/>
      <c r="D3" s="71"/>
      <c r="E3" s="71"/>
      <c r="F3" s="71"/>
      <c r="G3" s="15"/>
    </row>
    <row r="4" spans="1:7" ht="15" thickBot="1" x14ac:dyDescent="0.4">
      <c r="A4" s="15"/>
      <c r="B4" s="15"/>
      <c r="C4" s="15"/>
      <c r="D4" s="15"/>
      <c r="E4" s="15"/>
      <c r="F4" s="15"/>
      <c r="G4" s="15"/>
    </row>
    <row r="5" spans="1:7" ht="15.5" thickTop="1" thickBot="1" x14ac:dyDescent="0.4">
      <c r="A5" s="15"/>
      <c r="B5" s="70" t="s">
        <v>1</v>
      </c>
      <c r="C5" s="12" t="s">
        <v>2</v>
      </c>
      <c r="D5" s="12" t="s">
        <v>2</v>
      </c>
      <c r="E5" s="12" t="s">
        <v>2</v>
      </c>
      <c r="F5" s="12" t="s">
        <v>2</v>
      </c>
      <c r="G5" s="15"/>
    </row>
    <row r="6" spans="1:7" ht="15.5" thickTop="1" thickBot="1" x14ac:dyDescent="0.4">
      <c r="A6" s="15"/>
      <c r="B6" s="70"/>
      <c r="C6" s="12" t="s">
        <v>3</v>
      </c>
      <c r="D6" s="12" t="s">
        <v>4</v>
      </c>
      <c r="E6" s="12" t="s">
        <v>5</v>
      </c>
      <c r="F6" s="12" t="s">
        <v>6</v>
      </c>
      <c r="G6" s="15"/>
    </row>
    <row r="7" spans="1:7" ht="15.5" thickTop="1" thickBot="1" x14ac:dyDescent="0.4">
      <c r="A7" s="15"/>
      <c r="B7" s="13" t="s">
        <v>7</v>
      </c>
      <c r="C7" s="11"/>
      <c r="D7" s="14">
        <v>3203</v>
      </c>
      <c r="E7" s="14">
        <v>952</v>
      </c>
      <c r="F7" s="14">
        <v>1067</v>
      </c>
      <c r="G7" s="15"/>
    </row>
    <row r="8" spans="1:7" ht="15.5" thickTop="1" thickBot="1" x14ac:dyDescent="0.4">
      <c r="A8" s="15"/>
      <c r="B8" s="13" t="s">
        <v>8</v>
      </c>
      <c r="C8" s="11"/>
      <c r="D8" s="14">
        <v>3849</v>
      </c>
      <c r="E8" s="14">
        <v>1455</v>
      </c>
      <c r="F8" s="14">
        <v>1727</v>
      </c>
      <c r="G8" s="15"/>
    </row>
    <row r="9" spans="1:7" ht="15.5" thickTop="1" thickBot="1" x14ac:dyDescent="0.4">
      <c r="A9" s="15"/>
      <c r="B9" s="13" t="s">
        <v>9</v>
      </c>
      <c r="C9" s="11"/>
      <c r="D9" s="14">
        <v>2936</v>
      </c>
      <c r="E9" s="14">
        <v>1392</v>
      </c>
      <c r="F9" s="14">
        <v>1519</v>
      </c>
      <c r="G9" s="15"/>
    </row>
    <row r="10" spans="1:7" ht="15.5" thickTop="1" thickBot="1" x14ac:dyDescent="0.4">
      <c r="A10" s="15"/>
      <c r="B10" s="13" t="s">
        <v>10</v>
      </c>
      <c r="C10" s="11"/>
      <c r="D10" s="14">
        <v>740</v>
      </c>
      <c r="E10" s="14">
        <v>1096</v>
      </c>
      <c r="F10" s="14">
        <v>1291</v>
      </c>
      <c r="G10" s="15"/>
    </row>
    <row r="11" spans="1:7" ht="15.5" thickTop="1" thickBot="1" x14ac:dyDescent="0.4">
      <c r="A11" s="15"/>
      <c r="B11" s="13" t="s">
        <v>11</v>
      </c>
      <c r="C11" s="11"/>
      <c r="D11" s="14">
        <v>753</v>
      </c>
      <c r="E11" s="14">
        <v>1291</v>
      </c>
      <c r="F11" s="14">
        <v>1355</v>
      </c>
      <c r="G11" s="15"/>
    </row>
    <row r="12" spans="1:7" ht="15.5" thickTop="1" thickBot="1" x14ac:dyDescent="0.4">
      <c r="A12" s="15"/>
      <c r="B12" s="13" t="s">
        <v>12</v>
      </c>
      <c r="C12" s="11"/>
      <c r="D12" s="14">
        <v>905</v>
      </c>
      <c r="E12" s="14">
        <v>1434</v>
      </c>
      <c r="F12" s="14">
        <v>1455</v>
      </c>
      <c r="G12" s="15"/>
    </row>
    <row r="13" spans="1:7" ht="15.5" thickTop="1" thickBot="1" x14ac:dyDescent="0.4">
      <c r="A13" s="15"/>
      <c r="B13" s="13" t="s">
        <v>13</v>
      </c>
      <c r="C13" s="11"/>
      <c r="D13" s="14">
        <v>1178</v>
      </c>
      <c r="E13" s="14">
        <v>2422</v>
      </c>
      <c r="F13" s="14">
        <v>1485</v>
      </c>
      <c r="G13" s="15"/>
    </row>
    <row r="14" spans="1:7" ht="15.5" thickTop="1" thickBot="1" x14ac:dyDescent="0.4">
      <c r="A14" s="15"/>
      <c r="B14" s="13" t="s">
        <v>14</v>
      </c>
      <c r="C14" s="11"/>
      <c r="D14" s="14">
        <v>703</v>
      </c>
      <c r="E14" s="14">
        <v>2705</v>
      </c>
      <c r="F14" s="14">
        <v>1515</v>
      </c>
      <c r="G14" s="15"/>
    </row>
    <row r="15" spans="1:7" ht="15.5" thickTop="1" thickBot="1" x14ac:dyDescent="0.4">
      <c r="A15" s="15"/>
      <c r="B15" s="13" t="s">
        <v>15</v>
      </c>
      <c r="C15" s="11"/>
      <c r="D15" s="14">
        <v>1243</v>
      </c>
      <c r="E15" s="14">
        <v>1401</v>
      </c>
      <c r="F15" s="14">
        <v>1338</v>
      </c>
      <c r="G15" s="15"/>
    </row>
    <row r="16" spans="1:7" ht="15.5" thickTop="1" thickBot="1" x14ac:dyDescent="0.4">
      <c r="A16" s="15"/>
      <c r="B16" s="13" t="s">
        <v>16</v>
      </c>
      <c r="C16" s="11"/>
      <c r="D16" s="14">
        <v>1190</v>
      </c>
      <c r="E16" s="14">
        <v>1764</v>
      </c>
      <c r="F16" s="14">
        <v>1390</v>
      </c>
      <c r="G16" s="15"/>
    </row>
    <row r="17" spans="1:7" ht="15.5" thickTop="1" thickBot="1" x14ac:dyDescent="0.4">
      <c r="A17" s="15"/>
      <c r="B17" s="13" t="s">
        <v>17</v>
      </c>
      <c r="C17" s="11"/>
      <c r="D17" s="14">
        <v>230</v>
      </c>
      <c r="E17" s="14">
        <v>1720</v>
      </c>
      <c r="F17" s="14"/>
      <c r="G17" s="15"/>
    </row>
    <row r="18" spans="1:7" ht="15.5" thickTop="1" thickBot="1" x14ac:dyDescent="0.4">
      <c r="A18" s="15"/>
      <c r="B18" s="13" t="s">
        <v>18</v>
      </c>
      <c r="C18" s="11"/>
      <c r="D18" s="14">
        <v>181</v>
      </c>
      <c r="E18" s="14">
        <v>1640</v>
      </c>
      <c r="F18" s="14"/>
      <c r="G18" s="15"/>
    </row>
    <row r="19" spans="1:7" ht="15" thickTop="1" x14ac:dyDescent="0.35">
      <c r="A19" s="15"/>
      <c r="B19" s="15"/>
      <c r="C19" s="15"/>
      <c r="D19" s="15" t="s">
        <v>114</v>
      </c>
      <c r="E19" s="80">
        <f>+MIN(E7:F18)</f>
        <v>952</v>
      </c>
      <c r="F19" s="67" t="s">
        <v>112</v>
      </c>
      <c r="G19" s="15"/>
    </row>
    <row r="20" spans="1:7" x14ac:dyDescent="0.35">
      <c r="A20" s="15"/>
      <c r="B20" s="15"/>
      <c r="C20" s="15"/>
      <c r="D20" s="15" t="s">
        <v>113</v>
      </c>
      <c r="E20" s="80">
        <f>+MAX(E7:F18)</f>
        <v>2705</v>
      </c>
      <c r="F20" s="28">
        <f>+AVERAGE((E7:E18),(F7:F16))</f>
        <v>1518.8181818181818</v>
      </c>
      <c r="G20" s="15"/>
    </row>
    <row r="21" spans="1:7" x14ac:dyDescent="0.35">
      <c r="A21" s="15"/>
      <c r="B21" s="15"/>
      <c r="C21" s="15"/>
      <c r="D21" s="15"/>
      <c r="E21" s="15"/>
      <c r="F21" s="15"/>
      <c r="G21" s="15"/>
    </row>
    <row r="22" spans="1:7" hidden="1" x14ac:dyDescent="0.35">
      <c r="A22" s="15"/>
      <c r="B22" s="15"/>
      <c r="C22" s="15"/>
      <c r="D22" s="15"/>
      <c r="E22" s="15"/>
      <c r="F22" s="15"/>
      <c r="G22" s="15"/>
    </row>
    <row r="23" spans="1:7" hidden="1" x14ac:dyDescent="0.35">
      <c r="A23" s="15"/>
      <c r="B23" s="15"/>
      <c r="C23" s="15"/>
      <c r="D23" s="15"/>
      <c r="E23" s="15"/>
      <c r="F23" s="15"/>
      <c r="G23" s="15"/>
    </row>
  </sheetData>
  <mergeCells count="2">
    <mergeCell ref="B3:F3"/>
    <mergeCell ref="B5:B6"/>
  </mergeCells>
  <pageMargins left="0.7" right="0.7" top="0.75" bottom="0.75" header="0.3" footer="0.3"/>
  <headerFooter>
    <oddFooter>&amp;C_x000D_&amp;1#&amp;"Calibri"&amp;10&amp;K000000 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topLeftCell="B1" zoomScale="75" zoomScaleNormal="75" workbookViewId="0">
      <selection activeCell="F7" sqref="F7:F16"/>
    </sheetView>
  </sheetViews>
  <sheetFormatPr baseColWidth="10" defaultColWidth="0" defaultRowHeight="14.5" zeroHeight="1" x14ac:dyDescent="0.35"/>
  <cols>
    <col min="1" max="1" width="11.453125" customWidth="1"/>
    <col min="2" max="2" width="14" style="15" customWidth="1"/>
    <col min="3" max="3" width="20.81640625" style="15" customWidth="1"/>
    <col min="4" max="4" width="18.453125" style="15" customWidth="1"/>
    <col min="5" max="5" width="16.54296875" style="15" customWidth="1"/>
    <col min="6" max="6" width="25.453125" style="15" customWidth="1"/>
    <col min="7" max="7" width="11.453125" style="15" customWidth="1"/>
    <col min="8" max="9" width="0" hidden="1" customWidth="1"/>
    <col min="10" max="16384" width="11.453125" hidden="1"/>
  </cols>
  <sheetData>
    <row r="1" spans="2:9" x14ac:dyDescent="0.35"/>
    <row r="2" spans="2:9" x14ac:dyDescent="0.35"/>
    <row r="3" spans="2:9" x14ac:dyDescent="0.35">
      <c r="B3" s="71" t="s">
        <v>20</v>
      </c>
      <c r="C3" s="71"/>
      <c r="D3" s="71"/>
      <c r="E3" s="71"/>
      <c r="F3" s="71"/>
    </row>
    <row r="4" spans="2:9" ht="15" thickBot="1" x14ac:dyDescent="0.4"/>
    <row r="5" spans="2:9" ht="15.5" thickTop="1" thickBot="1" x14ac:dyDescent="0.4">
      <c r="B5" s="70" t="s">
        <v>1</v>
      </c>
      <c r="C5" s="12" t="s">
        <v>2</v>
      </c>
      <c r="D5" s="12" t="s">
        <v>2</v>
      </c>
      <c r="E5" s="12" t="s">
        <v>2</v>
      </c>
      <c r="F5" s="12" t="s">
        <v>2</v>
      </c>
    </row>
    <row r="6" spans="2:9" ht="15.5" thickTop="1" thickBot="1" x14ac:dyDescent="0.4">
      <c r="B6" s="70"/>
      <c r="C6" s="12" t="s">
        <v>3</v>
      </c>
      <c r="D6" s="12" t="s">
        <v>4</v>
      </c>
      <c r="E6" s="12" t="s">
        <v>5</v>
      </c>
      <c r="F6" s="12" t="s">
        <v>6</v>
      </c>
    </row>
    <row r="7" spans="2:9" ht="15.5" thickTop="1" thickBot="1" x14ac:dyDescent="0.4">
      <c r="B7" s="13" t="s">
        <v>7</v>
      </c>
      <c r="C7" s="11">
        <v>1123</v>
      </c>
      <c r="D7" s="14">
        <v>2352</v>
      </c>
      <c r="E7" s="14">
        <v>1854</v>
      </c>
      <c r="F7" s="14">
        <v>2648</v>
      </c>
      <c r="H7" s="5"/>
      <c r="I7" s="5"/>
    </row>
    <row r="8" spans="2:9" ht="15.5" thickTop="1" thickBot="1" x14ac:dyDescent="0.4">
      <c r="B8" s="13" t="s">
        <v>8</v>
      </c>
      <c r="C8" s="11">
        <v>3286</v>
      </c>
      <c r="D8" s="14">
        <v>2487</v>
      </c>
      <c r="E8" s="14">
        <v>2676</v>
      </c>
      <c r="F8" s="14">
        <v>3437</v>
      </c>
      <c r="H8" s="5"/>
      <c r="I8" s="5"/>
    </row>
    <row r="9" spans="2:9" ht="15.5" thickTop="1" thickBot="1" x14ac:dyDescent="0.4">
      <c r="B9" s="13" t="s">
        <v>9</v>
      </c>
      <c r="C9" s="11">
        <v>2614</v>
      </c>
      <c r="D9" s="14">
        <v>2361</v>
      </c>
      <c r="E9" s="14">
        <v>2933</v>
      </c>
      <c r="F9" s="14">
        <v>3237</v>
      </c>
      <c r="H9" s="5"/>
      <c r="I9" s="5"/>
    </row>
    <row r="10" spans="2:9" ht="15.5" thickTop="1" thickBot="1" x14ac:dyDescent="0.4">
      <c r="B10" s="13" t="s">
        <v>10</v>
      </c>
      <c r="C10" s="11">
        <v>12165</v>
      </c>
      <c r="D10" s="14">
        <v>318</v>
      </c>
      <c r="E10" s="14">
        <v>2793</v>
      </c>
      <c r="F10" s="14">
        <v>3635</v>
      </c>
      <c r="H10" s="5"/>
      <c r="I10" s="5"/>
    </row>
    <row r="11" spans="2:9" ht="15.5" thickTop="1" thickBot="1" x14ac:dyDescent="0.4">
      <c r="B11" s="13" t="s">
        <v>11</v>
      </c>
      <c r="C11" s="11">
        <v>15103</v>
      </c>
      <c r="D11" s="14">
        <v>572</v>
      </c>
      <c r="E11" s="14">
        <v>2685</v>
      </c>
      <c r="F11" s="14">
        <v>3734</v>
      </c>
      <c r="H11" s="5"/>
      <c r="I11" s="5"/>
    </row>
    <row r="12" spans="2:9" ht="15.5" thickTop="1" thickBot="1" x14ac:dyDescent="0.4">
      <c r="B12" s="13" t="s">
        <v>12</v>
      </c>
      <c r="C12" s="11">
        <v>15441</v>
      </c>
      <c r="D12" s="14">
        <v>1106</v>
      </c>
      <c r="E12" s="14">
        <v>2819</v>
      </c>
      <c r="F12" s="14">
        <v>4278</v>
      </c>
      <c r="H12" s="5"/>
      <c r="I12" s="5"/>
    </row>
    <row r="13" spans="2:9" ht="15.5" thickTop="1" thickBot="1" x14ac:dyDescent="0.4">
      <c r="B13" s="13" t="s">
        <v>13</v>
      </c>
      <c r="C13" s="11">
        <v>13043</v>
      </c>
      <c r="D13" s="14">
        <v>1400</v>
      </c>
      <c r="E13" s="14">
        <v>2919</v>
      </c>
      <c r="F13" s="14">
        <v>4840</v>
      </c>
      <c r="H13" s="5"/>
      <c r="I13" s="5"/>
    </row>
    <row r="14" spans="2:9" ht="15.5" thickTop="1" thickBot="1" x14ac:dyDescent="0.4">
      <c r="B14" s="13" t="s">
        <v>14</v>
      </c>
      <c r="C14" s="11">
        <v>16213</v>
      </c>
      <c r="D14" s="14">
        <v>1513</v>
      </c>
      <c r="E14" s="14">
        <v>3510</v>
      </c>
      <c r="F14" s="14">
        <v>4760</v>
      </c>
      <c r="H14" s="5"/>
      <c r="I14" s="5"/>
    </row>
    <row r="15" spans="2:9" ht="15.5" thickTop="1" thickBot="1" x14ac:dyDescent="0.4">
      <c r="B15" s="13" t="s">
        <v>15</v>
      </c>
      <c r="C15" s="11">
        <v>15680</v>
      </c>
      <c r="D15" s="14">
        <v>1515</v>
      </c>
      <c r="E15" s="14">
        <v>3445</v>
      </c>
      <c r="F15" s="14">
        <v>3801</v>
      </c>
      <c r="H15" s="5"/>
      <c r="I15" s="5"/>
    </row>
    <row r="16" spans="2:9" ht="15.5" thickTop="1" thickBot="1" x14ac:dyDescent="0.4">
      <c r="B16" s="13" t="s">
        <v>16</v>
      </c>
      <c r="C16" s="11">
        <v>15902</v>
      </c>
      <c r="D16" s="14">
        <v>1724</v>
      </c>
      <c r="E16" s="14">
        <v>3376</v>
      </c>
      <c r="F16" s="14">
        <v>3490</v>
      </c>
      <c r="H16" s="5"/>
      <c r="I16" s="5"/>
    </row>
    <row r="17" spans="2:9" ht="15.5" thickTop="1" thickBot="1" x14ac:dyDescent="0.4">
      <c r="B17" s="13" t="s">
        <v>17</v>
      </c>
      <c r="C17" s="11">
        <v>16446</v>
      </c>
      <c r="D17" s="14">
        <v>6131</v>
      </c>
      <c r="E17" s="14">
        <v>3441</v>
      </c>
      <c r="F17" s="14"/>
      <c r="H17" s="5"/>
      <c r="I17" s="5"/>
    </row>
    <row r="18" spans="2:9" ht="15.5" thickTop="1" thickBot="1" x14ac:dyDescent="0.4">
      <c r="B18" s="13" t="s">
        <v>18</v>
      </c>
      <c r="C18" s="11">
        <v>0</v>
      </c>
      <c r="D18" s="14">
        <v>2066</v>
      </c>
      <c r="E18" s="14">
        <v>3945</v>
      </c>
      <c r="F18" s="14"/>
      <c r="H18" s="5"/>
      <c r="I18" s="5"/>
    </row>
    <row r="19" spans="2:9" ht="15" thickTop="1" x14ac:dyDescent="0.35"/>
    <row r="20" spans="2:9" x14ac:dyDescent="0.35"/>
    <row r="21" spans="2:9" x14ac:dyDescent="0.35"/>
  </sheetData>
  <mergeCells count="2">
    <mergeCell ref="B3:F3"/>
    <mergeCell ref="B5:B6"/>
  </mergeCells>
  <pageMargins left="0.7" right="0.7" top="0.75" bottom="0.75" header="0.3" footer="0.3"/>
  <headerFooter>
    <oddFooter>&amp;C_x000D_&amp;1#&amp;"Calibri"&amp;10&amp;K000000 DOCUMENTO DE USO INTERNO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zoomScale="75" zoomScaleNormal="75" workbookViewId="0">
      <selection activeCell="F7" sqref="F7:F16"/>
    </sheetView>
  </sheetViews>
  <sheetFormatPr baseColWidth="10" defaultColWidth="0" defaultRowHeight="14.5" zeroHeight="1" x14ac:dyDescent="0.35"/>
  <cols>
    <col min="1" max="1" width="11.453125" customWidth="1"/>
    <col min="2" max="2" width="14.81640625" customWidth="1"/>
    <col min="3" max="3" width="21.54296875" customWidth="1"/>
    <col min="4" max="4" width="25.453125" customWidth="1"/>
    <col min="5" max="5" width="22.453125" customWidth="1"/>
    <col min="6" max="6" width="22.54296875" customWidth="1"/>
    <col min="7" max="7" width="11.453125" customWidth="1"/>
    <col min="8" max="16384" width="11.453125" hidden="1"/>
  </cols>
  <sheetData>
    <row r="1" spans="1:7" x14ac:dyDescent="0.35">
      <c r="A1" s="15"/>
      <c r="B1" s="15"/>
      <c r="C1" s="15"/>
      <c r="D1" s="15"/>
      <c r="E1" s="15"/>
      <c r="F1" s="15"/>
      <c r="G1" s="15"/>
    </row>
    <row r="2" spans="1:7" x14ac:dyDescent="0.35">
      <c r="A2" s="15"/>
      <c r="B2" s="15"/>
      <c r="C2" s="15"/>
      <c r="D2" s="15"/>
      <c r="E2" s="15"/>
      <c r="F2" s="15"/>
      <c r="G2" s="15"/>
    </row>
    <row r="3" spans="1:7" x14ac:dyDescent="0.35">
      <c r="A3" s="15"/>
      <c r="B3" s="71" t="s">
        <v>21</v>
      </c>
      <c r="C3" s="71"/>
      <c r="D3" s="71"/>
      <c r="E3" s="71"/>
      <c r="F3" s="71"/>
      <c r="G3" s="15"/>
    </row>
    <row r="4" spans="1:7" ht="15" thickBot="1" x14ac:dyDescent="0.4">
      <c r="A4" s="15"/>
      <c r="B4" s="15"/>
      <c r="C4" s="15"/>
      <c r="D4" s="15"/>
      <c r="E4" s="15"/>
      <c r="F4" s="15"/>
      <c r="G4" s="15"/>
    </row>
    <row r="5" spans="1:7" ht="15.5" thickTop="1" thickBot="1" x14ac:dyDescent="0.4">
      <c r="A5" s="15"/>
      <c r="B5" s="70" t="s">
        <v>1</v>
      </c>
      <c r="C5" s="12" t="s">
        <v>2</v>
      </c>
      <c r="D5" s="12" t="s">
        <v>2</v>
      </c>
      <c r="E5" s="12" t="s">
        <v>2</v>
      </c>
      <c r="F5" s="12" t="s">
        <v>2</v>
      </c>
      <c r="G5" s="15"/>
    </row>
    <row r="6" spans="1:7" ht="15.5" thickTop="1" thickBot="1" x14ac:dyDescent="0.4">
      <c r="A6" s="15"/>
      <c r="B6" s="70"/>
      <c r="C6" s="12" t="s">
        <v>3</v>
      </c>
      <c r="D6" s="12" t="s">
        <v>4</v>
      </c>
      <c r="E6" s="12" t="s">
        <v>5</v>
      </c>
      <c r="F6" s="12" t="s">
        <v>6</v>
      </c>
      <c r="G6" s="15"/>
    </row>
    <row r="7" spans="1:7" ht="15.5" thickTop="1" thickBot="1" x14ac:dyDescent="0.4">
      <c r="A7" s="15"/>
      <c r="B7" s="13" t="s">
        <v>7</v>
      </c>
      <c r="C7" s="11">
        <v>850</v>
      </c>
      <c r="D7" s="14">
        <v>939</v>
      </c>
      <c r="E7" s="14">
        <v>813</v>
      </c>
      <c r="F7" s="14">
        <v>1019</v>
      </c>
      <c r="G7" s="15"/>
    </row>
    <row r="8" spans="1:7" ht="15.5" thickTop="1" thickBot="1" x14ac:dyDescent="0.4">
      <c r="A8" s="15"/>
      <c r="B8" s="13" t="s">
        <v>8</v>
      </c>
      <c r="C8" s="11">
        <v>1563</v>
      </c>
      <c r="D8" s="14">
        <v>1214</v>
      </c>
      <c r="E8" s="14">
        <v>1426</v>
      </c>
      <c r="F8" s="14">
        <v>1324</v>
      </c>
      <c r="G8" s="15"/>
    </row>
    <row r="9" spans="1:7" ht="15.5" thickTop="1" thickBot="1" x14ac:dyDescent="0.4">
      <c r="A9" s="15"/>
      <c r="B9" s="13" t="s">
        <v>9</v>
      </c>
      <c r="C9" s="11">
        <v>1104</v>
      </c>
      <c r="D9" s="14">
        <v>915</v>
      </c>
      <c r="E9" s="14">
        <v>1325</v>
      </c>
      <c r="F9" s="14">
        <v>1326</v>
      </c>
      <c r="G9" s="15"/>
    </row>
    <row r="10" spans="1:7" ht="15.5" thickTop="1" thickBot="1" x14ac:dyDescent="0.4">
      <c r="A10" s="15"/>
      <c r="B10" s="13" t="s">
        <v>10</v>
      </c>
      <c r="C10" s="11">
        <v>6092</v>
      </c>
      <c r="D10" s="14">
        <v>97</v>
      </c>
      <c r="E10" s="14">
        <v>1238</v>
      </c>
      <c r="F10" s="14">
        <v>1224</v>
      </c>
      <c r="G10" s="15"/>
    </row>
    <row r="11" spans="1:7" ht="15.5" thickTop="1" thickBot="1" x14ac:dyDescent="0.4">
      <c r="A11" s="15"/>
      <c r="B11" s="13" t="s">
        <v>11</v>
      </c>
      <c r="C11" s="11">
        <v>7657</v>
      </c>
      <c r="D11" s="14">
        <v>252</v>
      </c>
      <c r="E11" s="14">
        <v>1207</v>
      </c>
      <c r="F11" s="14">
        <v>1531</v>
      </c>
      <c r="G11" s="15"/>
    </row>
    <row r="12" spans="1:7" ht="15.5" thickTop="1" thickBot="1" x14ac:dyDescent="0.4">
      <c r="A12" s="15"/>
      <c r="B12" s="13" t="s">
        <v>12</v>
      </c>
      <c r="C12" s="11">
        <v>6282</v>
      </c>
      <c r="D12" s="14">
        <v>527</v>
      </c>
      <c r="E12" s="14">
        <v>1125</v>
      </c>
      <c r="F12" s="14">
        <v>1666</v>
      </c>
      <c r="G12" s="15"/>
    </row>
    <row r="13" spans="1:7" ht="15.5" thickTop="1" thickBot="1" x14ac:dyDescent="0.4">
      <c r="A13" s="15"/>
      <c r="B13" s="13" t="s">
        <v>13</v>
      </c>
      <c r="C13" s="11">
        <v>4285</v>
      </c>
      <c r="D13" s="14">
        <v>526</v>
      </c>
      <c r="E13" s="14">
        <v>1321</v>
      </c>
      <c r="F13" s="14">
        <v>1398</v>
      </c>
      <c r="G13" s="15"/>
    </row>
    <row r="14" spans="1:7" ht="15.5" thickTop="1" thickBot="1" x14ac:dyDescent="0.4">
      <c r="A14" s="15"/>
      <c r="B14" s="13" t="s">
        <v>14</v>
      </c>
      <c r="C14" s="11">
        <v>8862</v>
      </c>
      <c r="D14" s="14">
        <v>565</v>
      </c>
      <c r="E14" s="14">
        <v>1483</v>
      </c>
      <c r="F14" s="14">
        <v>1620</v>
      </c>
      <c r="G14" s="15"/>
    </row>
    <row r="15" spans="1:7" ht="15.5" thickTop="1" thickBot="1" x14ac:dyDescent="0.4">
      <c r="A15" s="15"/>
      <c r="B15" s="13" t="s">
        <v>15</v>
      </c>
      <c r="C15" s="11">
        <v>8570</v>
      </c>
      <c r="D15" s="14">
        <v>473</v>
      </c>
      <c r="E15" s="14">
        <v>1456</v>
      </c>
      <c r="F15" s="14">
        <v>1503</v>
      </c>
      <c r="G15" s="15"/>
    </row>
    <row r="16" spans="1:7" ht="15.5" thickTop="1" thickBot="1" x14ac:dyDescent="0.4">
      <c r="A16" s="15"/>
      <c r="B16" s="13" t="s">
        <v>16</v>
      </c>
      <c r="C16" s="11">
        <v>8887</v>
      </c>
      <c r="D16" s="14">
        <v>309</v>
      </c>
      <c r="E16" s="14">
        <v>1563</v>
      </c>
      <c r="F16" s="14">
        <v>1421</v>
      </c>
      <c r="G16" s="15"/>
    </row>
    <row r="17" spans="1:7" ht="15.5" thickTop="1" thickBot="1" x14ac:dyDescent="0.4">
      <c r="A17" s="15"/>
      <c r="B17" s="13" t="s">
        <v>17</v>
      </c>
      <c r="C17" s="11">
        <v>7389</v>
      </c>
      <c r="D17" s="14">
        <v>1381</v>
      </c>
      <c r="E17" s="14">
        <v>1407</v>
      </c>
      <c r="F17" s="14"/>
      <c r="G17" s="15"/>
    </row>
    <row r="18" spans="1:7" ht="15.5" thickTop="1" thickBot="1" x14ac:dyDescent="0.4">
      <c r="A18" s="15"/>
      <c r="B18" s="13" t="s">
        <v>18</v>
      </c>
      <c r="C18" s="11"/>
      <c r="D18" s="14">
        <v>1045</v>
      </c>
      <c r="E18" s="14">
        <v>1704</v>
      </c>
      <c r="F18" s="14"/>
      <c r="G18" s="15"/>
    </row>
    <row r="19" spans="1:7" ht="15" thickTop="1" x14ac:dyDescent="0.35">
      <c r="A19" s="15"/>
      <c r="B19" s="15"/>
      <c r="C19" s="15"/>
      <c r="D19" s="15"/>
      <c r="E19" s="15"/>
      <c r="F19" s="15"/>
      <c r="G19" s="15"/>
    </row>
    <row r="20" spans="1:7" x14ac:dyDescent="0.35">
      <c r="A20" s="15"/>
      <c r="B20" s="15"/>
      <c r="C20" s="15"/>
      <c r="D20" s="15"/>
      <c r="E20" s="15"/>
      <c r="F20" s="15"/>
      <c r="G20" s="15"/>
    </row>
    <row r="21" spans="1:7" x14ac:dyDescent="0.35">
      <c r="A21" s="15"/>
      <c r="B21" s="15"/>
      <c r="C21" s="15"/>
      <c r="D21" s="15"/>
      <c r="E21" s="15"/>
      <c r="F21" s="15"/>
      <c r="G21" s="15"/>
    </row>
  </sheetData>
  <mergeCells count="2">
    <mergeCell ref="B3:F3"/>
    <mergeCell ref="B5:B6"/>
  </mergeCells>
  <pageMargins left="0.7" right="0.7" top="0.75" bottom="0.75" header="0.3" footer="0.3"/>
  <headerFooter>
    <oddFooter>&amp;C_x000D_&amp;1#&amp;"Calibri"&amp;10&amp;K000000 DOCUMENTO DE USO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zoomScale="75" zoomScaleNormal="75" workbookViewId="0">
      <selection activeCell="F7" sqref="F7:F16"/>
    </sheetView>
  </sheetViews>
  <sheetFormatPr baseColWidth="10" defaultColWidth="0" defaultRowHeight="14.5" zeroHeight="1" x14ac:dyDescent="0.35"/>
  <cols>
    <col min="1" max="1" width="11.453125" customWidth="1"/>
    <col min="2" max="2" width="16" customWidth="1"/>
    <col min="3" max="6" width="22.54296875" customWidth="1"/>
    <col min="7" max="7" width="11.453125" customWidth="1"/>
    <col min="8" max="16384" width="11.453125" hidden="1"/>
  </cols>
  <sheetData>
    <row r="1" spans="1:7" x14ac:dyDescent="0.35">
      <c r="A1" s="15"/>
      <c r="B1" s="15"/>
      <c r="C1" s="15"/>
      <c r="D1" s="15"/>
      <c r="E1" s="15"/>
      <c r="F1" s="15"/>
      <c r="G1" s="15"/>
    </row>
    <row r="2" spans="1:7" x14ac:dyDescent="0.35">
      <c r="A2" s="15"/>
      <c r="B2" s="15"/>
      <c r="C2" s="15"/>
      <c r="D2" s="15"/>
      <c r="E2" s="15"/>
      <c r="F2" s="15"/>
      <c r="G2" s="15"/>
    </row>
    <row r="3" spans="1:7" x14ac:dyDescent="0.35">
      <c r="A3" s="15"/>
      <c r="B3" s="71" t="s">
        <v>22</v>
      </c>
      <c r="C3" s="71"/>
      <c r="D3" s="71"/>
      <c r="E3" s="71"/>
      <c r="F3" s="71"/>
      <c r="G3" s="15"/>
    </row>
    <row r="4" spans="1:7" ht="15" thickBot="1" x14ac:dyDescent="0.4">
      <c r="A4" s="15"/>
      <c r="B4" s="15"/>
      <c r="C4" s="15"/>
      <c r="D4" s="15"/>
      <c r="E4" s="15"/>
      <c r="F4" s="15"/>
      <c r="G4" s="15"/>
    </row>
    <row r="5" spans="1:7" ht="15.5" thickTop="1" thickBot="1" x14ac:dyDescent="0.4">
      <c r="A5" s="15"/>
      <c r="B5" s="70" t="s">
        <v>1</v>
      </c>
      <c r="C5" s="12" t="s">
        <v>2</v>
      </c>
      <c r="D5" s="12" t="s">
        <v>2</v>
      </c>
      <c r="E5" s="12" t="s">
        <v>2</v>
      </c>
      <c r="F5" s="12" t="s">
        <v>2</v>
      </c>
      <c r="G5" s="15"/>
    </row>
    <row r="6" spans="1:7" ht="15.5" thickTop="1" thickBot="1" x14ac:dyDescent="0.4">
      <c r="A6" s="15"/>
      <c r="B6" s="70"/>
      <c r="C6" s="12" t="s">
        <v>3</v>
      </c>
      <c r="D6" s="12" t="s">
        <v>4</v>
      </c>
      <c r="E6" s="12" t="s">
        <v>5</v>
      </c>
      <c r="F6" s="12" t="s">
        <v>6</v>
      </c>
      <c r="G6" s="15"/>
    </row>
    <row r="7" spans="1:7" ht="15.5" thickTop="1" thickBot="1" x14ac:dyDescent="0.4">
      <c r="A7" s="15"/>
      <c r="B7" s="13" t="s">
        <v>7</v>
      </c>
      <c r="C7" s="11">
        <v>48</v>
      </c>
      <c r="D7" s="14">
        <v>1133</v>
      </c>
      <c r="E7" s="14">
        <v>678</v>
      </c>
      <c r="F7" s="69">
        <v>1124</v>
      </c>
      <c r="G7" s="15"/>
    </row>
    <row r="8" spans="1:7" ht="15.5" thickTop="1" thickBot="1" x14ac:dyDescent="0.4">
      <c r="A8" s="15"/>
      <c r="B8" s="13" t="s">
        <v>8</v>
      </c>
      <c r="C8" s="11">
        <v>1482</v>
      </c>
      <c r="D8" s="14">
        <v>934</v>
      </c>
      <c r="E8" s="14">
        <v>851</v>
      </c>
      <c r="F8" s="69">
        <v>1543</v>
      </c>
      <c r="G8" s="15"/>
    </row>
    <row r="9" spans="1:7" ht="15.5" thickTop="1" thickBot="1" x14ac:dyDescent="0.4">
      <c r="A9" s="15"/>
      <c r="B9" s="13" t="s">
        <v>9</v>
      </c>
      <c r="C9" s="11">
        <v>1204</v>
      </c>
      <c r="D9" s="14">
        <v>1186</v>
      </c>
      <c r="E9" s="14">
        <v>1127</v>
      </c>
      <c r="F9" s="69">
        <v>1205</v>
      </c>
      <c r="G9" s="15"/>
    </row>
    <row r="10" spans="1:7" ht="15.5" thickTop="1" thickBot="1" x14ac:dyDescent="0.4">
      <c r="A10" s="15"/>
      <c r="B10" s="13" t="s">
        <v>10</v>
      </c>
      <c r="C10" s="11">
        <v>5675</v>
      </c>
      <c r="D10" s="14">
        <v>156</v>
      </c>
      <c r="E10" s="14">
        <v>1061</v>
      </c>
      <c r="F10" s="69">
        <v>1754</v>
      </c>
      <c r="G10" s="15"/>
    </row>
    <row r="11" spans="1:7" ht="15.5" thickTop="1" thickBot="1" x14ac:dyDescent="0.4">
      <c r="A11" s="15"/>
      <c r="B11" s="13" t="s">
        <v>11</v>
      </c>
      <c r="C11" s="11">
        <v>7018</v>
      </c>
      <c r="D11" s="14">
        <v>240</v>
      </c>
      <c r="E11" s="14">
        <v>1064</v>
      </c>
      <c r="F11" s="69">
        <v>1476</v>
      </c>
      <c r="G11" s="15"/>
    </row>
    <row r="12" spans="1:7" ht="15.5" thickTop="1" thickBot="1" x14ac:dyDescent="0.4">
      <c r="A12" s="15"/>
      <c r="B12" s="13" t="s">
        <v>12</v>
      </c>
      <c r="C12" s="11">
        <v>8798</v>
      </c>
      <c r="D12" s="14">
        <v>394</v>
      </c>
      <c r="E12" s="14">
        <v>1191</v>
      </c>
      <c r="F12" s="69">
        <v>1876</v>
      </c>
      <c r="G12" s="15"/>
    </row>
    <row r="13" spans="1:7" ht="15.5" thickTop="1" thickBot="1" x14ac:dyDescent="0.4">
      <c r="A13" s="15"/>
      <c r="B13" s="13" t="s">
        <v>13</v>
      </c>
      <c r="C13" s="11">
        <v>8325</v>
      </c>
      <c r="D13" s="14">
        <v>570</v>
      </c>
      <c r="E13" s="14">
        <v>1172</v>
      </c>
      <c r="F13" s="69">
        <v>2660</v>
      </c>
      <c r="G13" s="15"/>
    </row>
    <row r="14" spans="1:7" ht="15.5" thickTop="1" thickBot="1" x14ac:dyDescent="0.4">
      <c r="A14" s="15"/>
      <c r="B14" s="13" t="s">
        <v>14</v>
      </c>
      <c r="C14" s="11">
        <v>6939</v>
      </c>
      <c r="D14" s="14">
        <v>648</v>
      </c>
      <c r="E14" s="14">
        <v>1486</v>
      </c>
      <c r="F14" s="69">
        <v>2274</v>
      </c>
      <c r="G14" s="15"/>
    </row>
    <row r="15" spans="1:7" ht="15.5" thickTop="1" thickBot="1" x14ac:dyDescent="0.4">
      <c r="A15" s="15"/>
      <c r="B15" s="13" t="s">
        <v>15</v>
      </c>
      <c r="C15" s="11">
        <v>6708</v>
      </c>
      <c r="D15" s="14">
        <v>732</v>
      </c>
      <c r="E15" s="14">
        <v>1489</v>
      </c>
      <c r="F15" s="14">
        <v>1330</v>
      </c>
      <c r="G15" s="15"/>
    </row>
    <row r="16" spans="1:7" ht="15.5" thickTop="1" thickBot="1" x14ac:dyDescent="0.4">
      <c r="A16" s="15"/>
      <c r="B16" s="13" t="s">
        <v>16</v>
      </c>
      <c r="C16" s="11">
        <v>6579</v>
      </c>
      <c r="D16" s="14">
        <v>1060</v>
      </c>
      <c r="E16" s="14">
        <v>1275</v>
      </c>
      <c r="F16" s="14">
        <v>1218</v>
      </c>
      <c r="G16" s="15"/>
    </row>
    <row r="17" spans="1:7" ht="15.5" thickTop="1" thickBot="1" x14ac:dyDescent="0.4">
      <c r="A17" s="15"/>
      <c r="B17" s="13" t="s">
        <v>17</v>
      </c>
      <c r="C17" s="11">
        <v>8613</v>
      </c>
      <c r="D17" s="14">
        <v>4447</v>
      </c>
      <c r="E17" s="14">
        <v>1455</v>
      </c>
      <c r="F17" s="14"/>
      <c r="G17" s="15"/>
    </row>
    <row r="18" spans="1:7" ht="15.5" thickTop="1" thickBot="1" x14ac:dyDescent="0.4">
      <c r="A18" s="15"/>
      <c r="B18" s="13" t="s">
        <v>18</v>
      </c>
      <c r="C18" s="11"/>
      <c r="D18" s="14">
        <v>1021</v>
      </c>
      <c r="E18" s="14">
        <v>1603</v>
      </c>
      <c r="F18" s="14"/>
      <c r="G18" s="15"/>
    </row>
    <row r="19" spans="1:7" s="15" customFormat="1" ht="15" thickTop="1" x14ac:dyDescent="0.35"/>
    <row r="20" spans="1:7" s="15" customFormat="1" x14ac:dyDescent="0.35"/>
    <row r="21" spans="1:7" s="15" customFormat="1" x14ac:dyDescent="0.35"/>
  </sheetData>
  <mergeCells count="2">
    <mergeCell ref="B3:F3"/>
    <mergeCell ref="B5:B6"/>
  </mergeCells>
  <pageMargins left="0.7" right="0.7" top="0.75" bottom="0.75" header="0.3" footer="0.3"/>
  <headerFooter>
    <oddFooter>&amp;C_x000D_&amp;1#&amp;"Calibri"&amp;10&amp;K000000 DOCUMENTO DE USO 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zoomScale="75" zoomScaleNormal="75" workbookViewId="0">
      <selection activeCell="F17" sqref="F17"/>
    </sheetView>
  </sheetViews>
  <sheetFormatPr baseColWidth="10" defaultColWidth="0" defaultRowHeight="14.5" zeroHeight="1" x14ac:dyDescent="0.35"/>
  <cols>
    <col min="1" max="1" width="11.453125" style="15" customWidth="1"/>
    <col min="2" max="2" width="15.81640625" style="15" customWidth="1"/>
    <col min="3" max="6" width="25.1796875" style="15" customWidth="1"/>
    <col min="7" max="7" width="11.453125" style="15" customWidth="1"/>
    <col min="8" max="16384" width="11.453125" hidden="1"/>
  </cols>
  <sheetData>
    <row r="1" spans="2:6" x14ac:dyDescent="0.35"/>
    <row r="2" spans="2:6" x14ac:dyDescent="0.35"/>
    <row r="3" spans="2:6" x14ac:dyDescent="0.35">
      <c r="B3" s="71" t="s">
        <v>23</v>
      </c>
      <c r="C3" s="71"/>
      <c r="D3" s="71"/>
      <c r="E3" s="71"/>
      <c r="F3" s="71"/>
    </row>
    <row r="4" spans="2:6" ht="15" thickBot="1" x14ac:dyDescent="0.4"/>
    <row r="5" spans="2:6" ht="15.5" thickTop="1" thickBot="1" x14ac:dyDescent="0.4">
      <c r="B5" s="70" t="s">
        <v>1</v>
      </c>
      <c r="C5" s="12" t="s">
        <v>2</v>
      </c>
      <c r="D5" s="12" t="s">
        <v>2</v>
      </c>
      <c r="E5" s="12" t="s">
        <v>2</v>
      </c>
      <c r="F5" s="12" t="s">
        <v>2</v>
      </c>
    </row>
    <row r="6" spans="2:6" ht="15.5" thickTop="1" thickBot="1" x14ac:dyDescent="0.4">
      <c r="B6" s="70"/>
      <c r="C6" s="12" t="s">
        <v>3</v>
      </c>
      <c r="D6" s="12" t="s">
        <v>4</v>
      </c>
      <c r="E6" s="12" t="s">
        <v>5</v>
      </c>
      <c r="F6" s="12" t="s">
        <v>6</v>
      </c>
    </row>
    <row r="7" spans="2:6" ht="15.5" thickTop="1" thickBot="1" x14ac:dyDescent="0.4">
      <c r="B7" s="13" t="s">
        <v>7</v>
      </c>
      <c r="C7" s="11">
        <v>225</v>
      </c>
      <c r="D7" s="17">
        <v>280</v>
      </c>
      <c r="E7" s="17">
        <v>363</v>
      </c>
      <c r="F7" s="17">
        <v>505</v>
      </c>
    </row>
    <row r="8" spans="2:6" ht="15.5" thickTop="1" thickBot="1" x14ac:dyDescent="0.4">
      <c r="B8" s="13" t="s">
        <v>8</v>
      </c>
      <c r="C8" s="11">
        <v>241</v>
      </c>
      <c r="D8" s="17">
        <v>339</v>
      </c>
      <c r="E8" s="17">
        <v>399</v>
      </c>
      <c r="F8" s="17">
        <v>570</v>
      </c>
    </row>
    <row r="9" spans="2:6" ht="15.5" thickTop="1" thickBot="1" x14ac:dyDescent="0.4">
      <c r="B9" s="13" t="s">
        <v>9</v>
      </c>
      <c r="C9" s="11">
        <v>306</v>
      </c>
      <c r="D9" s="17">
        <v>260</v>
      </c>
      <c r="E9" s="17">
        <v>481</v>
      </c>
      <c r="F9" s="17">
        <v>706</v>
      </c>
    </row>
    <row r="10" spans="2:6" ht="15.5" thickTop="1" thickBot="1" x14ac:dyDescent="0.4">
      <c r="B10" s="13" t="s">
        <v>10</v>
      </c>
      <c r="C10" s="11">
        <v>398</v>
      </c>
      <c r="D10" s="17">
        <v>65</v>
      </c>
      <c r="E10" s="17">
        <v>494</v>
      </c>
      <c r="F10" s="17">
        <v>657</v>
      </c>
    </row>
    <row r="11" spans="2:6" ht="15.5" thickTop="1" thickBot="1" x14ac:dyDescent="0.4">
      <c r="B11" s="13" t="s">
        <v>11</v>
      </c>
      <c r="C11" s="11">
        <v>428</v>
      </c>
      <c r="D11" s="17">
        <v>80</v>
      </c>
      <c r="E11" s="17">
        <v>414</v>
      </c>
      <c r="F11" s="17">
        <v>727</v>
      </c>
    </row>
    <row r="12" spans="2:6" ht="15.5" thickTop="1" thickBot="1" x14ac:dyDescent="0.4">
      <c r="B12" s="13" t="s">
        <v>12</v>
      </c>
      <c r="C12" s="11">
        <v>361</v>
      </c>
      <c r="D12" s="17">
        <v>185</v>
      </c>
      <c r="E12" s="17">
        <v>503</v>
      </c>
      <c r="F12" s="17">
        <v>736</v>
      </c>
    </row>
    <row r="13" spans="2:6" ht="15.5" thickTop="1" thickBot="1" x14ac:dyDescent="0.4">
      <c r="B13" s="13" t="s">
        <v>13</v>
      </c>
      <c r="C13" s="11">
        <v>433</v>
      </c>
      <c r="D13" s="17">
        <v>304</v>
      </c>
      <c r="E13" s="17">
        <v>426</v>
      </c>
      <c r="F13" s="17">
        <v>782</v>
      </c>
    </row>
    <row r="14" spans="2:6" ht="15.5" thickTop="1" thickBot="1" x14ac:dyDescent="0.4">
      <c r="B14" s="13" t="s">
        <v>14</v>
      </c>
      <c r="C14" s="11">
        <v>412</v>
      </c>
      <c r="D14" s="17">
        <v>300</v>
      </c>
      <c r="E14" s="17">
        <v>541</v>
      </c>
      <c r="F14" s="17">
        <v>866</v>
      </c>
    </row>
    <row r="15" spans="2:6" ht="15.5" thickTop="1" thickBot="1" x14ac:dyDescent="0.4">
      <c r="B15" s="13" t="s">
        <v>15</v>
      </c>
      <c r="C15" s="11">
        <v>402</v>
      </c>
      <c r="D15" s="17">
        <v>310</v>
      </c>
      <c r="E15" s="17">
        <v>500</v>
      </c>
      <c r="F15" s="17">
        <v>968</v>
      </c>
    </row>
    <row r="16" spans="2:6" ht="15.5" thickTop="1" thickBot="1" x14ac:dyDescent="0.4">
      <c r="B16" s="13" t="s">
        <v>16</v>
      </c>
      <c r="C16" s="11">
        <v>436</v>
      </c>
      <c r="D16" s="17">
        <v>355</v>
      </c>
      <c r="E16" s="17">
        <v>538</v>
      </c>
      <c r="F16" s="17">
        <v>851</v>
      </c>
    </row>
    <row r="17" spans="2:6" ht="15.5" thickTop="1" thickBot="1" x14ac:dyDescent="0.4">
      <c r="B17" s="13" t="s">
        <v>17</v>
      </c>
      <c r="C17" s="11">
        <v>444</v>
      </c>
      <c r="D17" s="17">
        <v>303</v>
      </c>
      <c r="E17" s="17">
        <v>579</v>
      </c>
      <c r="F17" s="17"/>
    </row>
    <row r="18" spans="2:6" ht="15.5" thickTop="1" thickBot="1" x14ac:dyDescent="0.4">
      <c r="B18" s="13" t="s">
        <v>18</v>
      </c>
      <c r="C18" s="11"/>
      <c r="D18" s="14"/>
      <c r="E18" s="17">
        <v>638</v>
      </c>
      <c r="F18" s="17"/>
    </row>
    <row r="19" spans="2:6" ht="15" thickTop="1" x14ac:dyDescent="0.35"/>
    <row r="20" spans="2:6" x14ac:dyDescent="0.35"/>
    <row r="21" spans="2:6" x14ac:dyDescent="0.35"/>
  </sheetData>
  <mergeCells count="2">
    <mergeCell ref="B3:F3"/>
    <mergeCell ref="B5:B6"/>
  </mergeCells>
  <pageMargins left="0.7" right="0.7" top="0.75" bottom="0.75" header="0.3" footer="0.3"/>
  <headerFooter>
    <oddFooter>&amp;C_x000D_&amp;1#&amp;"Calibri"&amp;10&amp;K000000 DOCUMENTO DE 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topLeftCell="A4" zoomScale="75" zoomScaleNormal="75" workbookViewId="0">
      <selection activeCell="D29" sqref="D29"/>
    </sheetView>
  </sheetViews>
  <sheetFormatPr baseColWidth="10" defaultColWidth="0" defaultRowHeight="14.5" zeroHeight="1" x14ac:dyDescent="0.35"/>
  <cols>
    <col min="1" max="1" width="19.1796875" style="2" customWidth="1"/>
    <col min="2" max="2" width="21.1796875" customWidth="1"/>
    <col min="3" max="3" width="20.81640625" style="4" customWidth="1"/>
    <col min="4" max="4" width="22.54296875" style="4" customWidth="1"/>
    <col min="5" max="5" width="9.1796875" style="94" customWidth="1"/>
    <col min="6" max="6" width="9.1796875" style="94" hidden="1"/>
    <col min="7" max="7" width="9.1796875" style="97" hidden="1"/>
    <col min="8" max="16384" width="9.1796875" hidden="1"/>
  </cols>
  <sheetData>
    <row r="1" spans="1:6" x14ac:dyDescent="0.35">
      <c r="A1" s="23"/>
      <c r="B1" s="15"/>
      <c r="C1" s="28"/>
      <c r="D1" s="28"/>
      <c r="E1" s="29"/>
    </row>
    <row r="2" spans="1:6" x14ac:dyDescent="0.35">
      <c r="A2" s="71" t="s">
        <v>117</v>
      </c>
      <c r="B2" s="71"/>
      <c r="C2" s="71"/>
      <c r="D2" s="71"/>
      <c r="E2" s="95"/>
    </row>
    <row r="3" spans="1:6" x14ac:dyDescent="0.35">
      <c r="A3" s="23"/>
      <c r="B3" s="15"/>
      <c r="C3" s="28"/>
      <c r="D3" s="28"/>
      <c r="E3" s="29"/>
    </row>
    <row r="4" spans="1:6" x14ac:dyDescent="0.35">
      <c r="A4" s="72"/>
      <c r="B4" s="72"/>
      <c r="C4" s="72"/>
      <c r="D4" s="72"/>
      <c r="E4" s="29"/>
    </row>
    <row r="5" spans="1:6" ht="15" thickBot="1" x14ac:dyDescent="0.4">
      <c r="A5" s="23"/>
      <c r="B5" s="15"/>
      <c r="C5" s="28"/>
      <c r="D5" s="28"/>
      <c r="E5" s="29"/>
    </row>
    <row r="6" spans="1:6" ht="15.5" thickTop="1" thickBot="1" x14ac:dyDescent="0.4">
      <c r="A6" s="70" t="s">
        <v>1</v>
      </c>
      <c r="B6" s="70" t="s">
        <v>24</v>
      </c>
      <c r="C6" s="25" t="s">
        <v>2</v>
      </c>
      <c r="D6" s="25" t="s">
        <v>2</v>
      </c>
      <c r="E6" s="29"/>
    </row>
    <row r="7" spans="1:6" ht="15.5" thickTop="1" thickBot="1" x14ac:dyDescent="0.4">
      <c r="A7" s="70"/>
      <c r="B7" s="70"/>
      <c r="C7" s="26" t="s">
        <v>5</v>
      </c>
      <c r="D7" s="26" t="s">
        <v>6</v>
      </c>
      <c r="E7" s="29"/>
    </row>
    <row r="8" spans="1:6" ht="15" thickTop="1" x14ac:dyDescent="0.35">
      <c r="A8" s="88" t="s">
        <v>25</v>
      </c>
      <c r="B8" s="37" t="s">
        <v>26</v>
      </c>
      <c r="C8" s="91">
        <v>10006</v>
      </c>
      <c r="D8" s="93">
        <v>18308</v>
      </c>
      <c r="E8" s="30">
        <f>+D8+D9</f>
        <v>26377</v>
      </c>
      <c r="F8" s="96">
        <f>+C8+C9</f>
        <v>74303</v>
      </c>
    </row>
    <row r="9" spans="1:6" x14ac:dyDescent="0.35">
      <c r="A9" s="89"/>
      <c r="B9" s="37" t="s">
        <v>27</v>
      </c>
      <c r="C9" s="91">
        <v>64297</v>
      </c>
      <c r="D9" s="93">
        <v>8069</v>
      </c>
      <c r="E9" s="29"/>
    </row>
    <row r="10" spans="1:6" x14ac:dyDescent="0.35">
      <c r="A10" s="90" t="s">
        <v>28</v>
      </c>
      <c r="B10" s="37" t="s">
        <v>26</v>
      </c>
      <c r="C10" s="27">
        <v>8770</v>
      </c>
      <c r="D10" s="1">
        <v>14153</v>
      </c>
      <c r="E10" s="30">
        <f>+D10+D11</f>
        <v>19444</v>
      </c>
      <c r="F10" s="96">
        <f>+C10+C11</f>
        <v>57462</v>
      </c>
    </row>
    <row r="11" spans="1:6" x14ac:dyDescent="0.35">
      <c r="A11" s="89"/>
      <c r="B11" s="37" t="s">
        <v>27</v>
      </c>
      <c r="C11" s="27">
        <v>48692</v>
      </c>
      <c r="D11" s="1">
        <v>5291</v>
      </c>
      <c r="E11" s="29"/>
    </row>
    <row r="12" spans="1:6" x14ac:dyDescent="0.35">
      <c r="A12" s="90" t="s">
        <v>29</v>
      </c>
      <c r="B12" s="37" t="s">
        <v>26</v>
      </c>
      <c r="C12" s="91">
        <v>12266</v>
      </c>
      <c r="D12" s="93">
        <v>28358</v>
      </c>
      <c r="E12" s="30">
        <f>+D12+D13</f>
        <v>38309</v>
      </c>
      <c r="F12" s="96">
        <f>+C12+C13</f>
        <v>70184</v>
      </c>
    </row>
    <row r="13" spans="1:6" x14ac:dyDescent="0.35">
      <c r="A13" s="89"/>
      <c r="B13" s="37" t="s">
        <v>27</v>
      </c>
      <c r="C13" s="91">
        <v>57918</v>
      </c>
      <c r="D13" s="93">
        <v>9951</v>
      </c>
      <c r="E13" s="29"/>
    </row>
    <row r="14" spans="1:6" x14ac:dyDescent="0.35">
      <c r="A14" s="90" t="s">
        <v>30</v>
      </c>
      <c r="B14" s="37" t="s">
        <v>26</v>
      </c>
      <c r="C14" s="27">
        <v>12602</v>
      </c>
      <c r="D14" s="1">
        <v>11115</v>
      </c>
      <c r="E14" s="30">
        <f>+D14+D15</f>
        <v>19454</v>
      </c>
      <c r="F14" s="96">
        <f>+C14+C15</f>
        <v>60434</v>
      </c>
    </row>
    <row r="15" spans="1:6" x14ac:dyDescent="0.35">
      <c r="A15" s="89"/>
      <c r="B15" s="37" t="s">
        <v>27</v>
      </c>
      <c r="C15" s="27">
        <v>47832</v>
      </c>
      <c r="D15" s="1">
        <v>8339</v>
      </c>
      <c r="E15" s="29"/>
    </row>
    <row r="16" spans="1:6" x14ac:dyDescent="0.35">
      <c r="A16" s="90" t="s">
        <v>31</v>
      </c>
      <c r="B16" s="37" t="s">
        <v>26</v>
      </c>
      <c r="C16" s="91">
        <v>7866</v>
      </c>
      <c r="D16" s="93">
        <v>14371</v>
      </c>
      <c r="E16" s="30">
        <f>+D16+D17</f>
        <v>20914</v>
      </c>
      <c r="F16" s="96">
        <f>+C16+C17</f>
        <v>67177</v>
      </c>
    </row>
    <row r="17" spans="1:6" x14ac:dyDescent="0.35">
      <c r="A17" s="89"/>
      <c r="B17" s="37" t="s">
        <v>27</v>
      </c>
      <c r="C17" s="91">
        <v>59311</v>
      </c>
      <c r="D17" s="93">
        <v>6543</v>
      </c>
      <c r="E17" s="29"/>
    </row>
    <row r="18" spans="1:6" x14ac:dyDescent="0.35">
      <c r="A18" s="90" t="s">
        <v>32</v>
      </c>
      <c r="B18" s="37" t="s">
        <v>26</v>
      </c>
      <c r="C18" s="27">
        <v>10085</v>
      </c>
      <c r="D18" s="1">
        <v>16501</v>
      </c>
      <c r="E18" s="30">
        <f>+D18+D19</f>
        <v>24261</v>
      </c>
      <c r="F18" s="96">
        <f>+C18+C19</f>
        <v>61545</v>
      </c>
    </row>
    <row r="19" spans="1:6" x14ac:dyDescent="0.35">
      <c r="A19" s="89"/>
      <c r="B19" s="37" t="s">
        <v>27</v>
      </c>
      <c r="C19" s="27">
        <v>51460</v>
      </c>
      <c r="D19" s="1">
        <v>7760</v>
      </c>
      <c r="E19" s="29"/>
    </row>
    <row r="20" spans="1:6" x14ac:dyDescent="0.35">
      <c r="A20" s="90" t="s">
        <v>33</v>
      </c>
      <c r="B20" s="37" t="s">
        <v>26</v>
      </c>
      <c r="C20" s="91">
        <v>9233</v>
      </c>
      <c r="D20" s="92">
        <v>12994</v>
      </c>
      <c r="E20" s="30">
        <f>+D20+D21</f>
        <v>24833</v>
      </c>
      <c r="F20" s="96">
        <f>+C20+C21</f>
        <v>70763</v>
      </c>
    </row>
    <row r="21" spans="1:6" x14ac:dyDescent="0.35">
      <c r="A21" s="89"/>
      <c r="B21" s="37" t="s">
        <v>27</v>
      </c>
      <c r="C21" s="91">
        <v>61530</v>
      </c>
      <c r="D21" s="92">
        <v>11839</v>
      </c>
      <c r="E21" s="29"/>
    </row>
    <row r="22" spans="1:6" x14ac:dyDescent="0.35">
      <c r="A22" s="90" t="s">
        <v>34</v>
      </c>
      <c r="B22" s="37" t="s">
        <v>26</v>
      </c>
      <c r="C22" s="27">
        <v>13147</v>
      </c>
      <c r="D22" s="1">
        <v>14931</v>
      </c>
      <c r="E22" s="30">
        <f>+D22+D23</f>
        <v>31091</v>
      </c>
      <c r="F22" s="96">
        <f>+C22+C23</f>
        <v>31418</v>
      </c>
    </row>
    <row r="23" spans="1:6" x14ac:dyDescent="0.35">
      <c r="A23" s="89"/>
      <c r="B23" s="37" t="s">
        <v>27</v>
      </c>
      <c r="C23" s="27">
        <v>18271</v>
      </c>
      <c r="D23" s="1">
        <v>16160</v>
      </c>
      <c r="E23" s="30"/>
    </row>
    <row r="24" spans="1:6" x14ac:dyDescent="0.35">
      <c r="A24" s="90" t="s">
        <v>35</v>
      </c>
      <c r="B24" s="37" t="s">
        <v>26</v>
      </c>
      <c r="C24" s="91">
        <v>12015</v>
      </c>
      <c r="D24" s="92">
        <v>12501</v>
      </c>
      <c r="E24" s="30">
        <f>+D24+D25</f>
        <v>27628</v>
      </c>
      <c r="F24" s="96">
        <f>+C24+C25</f>
        <v>31711</v>
      </c>
    </row>
    <row r="25" spans="1:6" x14ac:dyDescent="0.35">
      <c r="A25" s="89"/>
      <c r="B25" s="37" t="s">
        <v>27</v>
      </c>
      <c r="C25" s="91">
        <v>19696</v>
      </c>
      <c r="D25" s="92">
        <v>15127</v>
      </c>
      <c r="E25" s="30"/>
    </row>
    <row r="26" spans="1:6" x14ac:dyDescent="0.35">
      <c r="A26" s="90" t="s">
        <v>36</v>
      </c>
      <c r="B26" s="37" t="s">
        <v>26</v>
      </c>
      <c r="C26" s="27">
        <v>14268</v>
      </c>
      <c r="D26" s="1">
        <v>16501</v>
      </c>
      <c r="E26" s="30">
        <f>+D26+D27</f>
        <v>23661</v>
      </c>
      <c r="F26" s="96">
        <f>+C26+C27</f>
        <v>21734</v>
      </c>
    </row>
    <row r="27" spans="1:6" x14ac:dyDescent="0.35">
      <c r="A27" s="89"/>
      <c r="B27" s="37" t="s">
        <v>27</v>
      </c>
      <c r="C27" s="27">
        <v>7466</v>
      </c>
      <c r="D27" s="1">
        <v>7160</v>
      </c>
      <c r="E27" s="30"/>
    </row>
    <row r="28" spans="1:6" x14ac:dyDescent="0.35">
      <c r="A28" s="90" t="s">
        <v>37</v>
      </c>
      <c r="B28" s="37" t="s">
        <v>26</v>
      </c>
      <c r="C28" s="91">
        <v>13745</v>
      </c>
      <c r="D28" s="1"/>
      <c r="E28" s="30"/>
      <c r="F28" s="96">
        <f>+C28+C29</f>
        <v>22485</v>
      </c>
    </row>
    <row r="29" spans="1:6" x14ac:dyDescent="0.35">
      <c r="A29" s="89"/>
      <c r="B29" s="37" t="s">
        <v>27</v>
      </c>
      <c r="C29" s="91">
        <v>8740</v>
      </c>
      <c r="D29" s="1"/>
      <c r="E29" s="29"/>
    </row>
    <row r="30" spans="1:6" x14ac:dyDescent="0.35">
      <c r="A30" s="90" t="s">
        <v>38</v>
      </c>
      <c r="B30" s="37" t="s">
        <v>26</v>
      </c>
      <c r="C30" s="27">
        <v>12577</v>
      </c>
      <c r="D30" s="1"/>
      <c r="E30" s="29"/>
      <c r="F30" s="96">
        <f>+C30+C31</f>
        <v>20300</v>
      </c>
    </row>
    <row r="31" spans="1:6" x14ac:dyDescent="0.35">
      <c r="A31" s="89"/>
      <c r="B31" s="37" t="s">
        <v>27</v>
      </c>
      <c r="C31" s="27">
        <v>7723</v>
      </c>
      <c r="D31" s="1"/>
      <c r="E31" s="29"/>
    </row>
    <row r="32" spans="1:6" x14ac:dyDescent="0.35">
      <c r="A32" s="84"/>
      <c r="B32" s="85"/>
      <c r="C32" s="86"/>
      <c r="D32" s="87"/>
      <c r="E32" s="29"/>
    </row>
    <row r="33" spans="1:5" x14ac:dyDescent="0.35">
      <c r="A33" s="84"/>
      <c r="B33" s="15" t="s">
        <v>115</v>
      </c>
      <c r="C33" s="80">
        <f>+MIN(E8:E26)</f>
        <v>19444</v>
      </c>
      <c r="D33" s="67" t="s">
        <v>112</v>
      </c>
      <c r="E33" s="29"/>
    </row>
    <row r="34" spans="1:5" x14ac:dyDescent="0.35">
      <c r="A34" s="68"/>
      <c r="B34" s="15" t="s">
        <v>116</v>
      </c>
      <c r="C34" s="80">
        <f>+MAX(E8:E26)</f>
        <v>38309</v>
      </c>
      <c r="D34" s="28">
        <f>+AVERAGE(E8:E26)</f>
        <v>25597.200000000001</v>
      </c>
      <c r="E34" s="29"/>
    </row>
    <row r="35" spans="1:5" x14ac:dyDescent="0.35">
      <c r="A35" s="68"/>
      <c r="B35" s="15"/>
      <c r="C35" s="28"/>
      <c r="D35" s="28"/>
      <c r="E35" s="29"/>
    </row>
    <row r="36" spans="1:5" hidden="1" x14ac:dyDescent="0.35">
      <c r="A36" s="23"/>
      <c r="B36" s="15"/>
      <c r="C36" s="28"/>
      <c r="D36" s="28"/>
      <c r="E36" s="29"/>
    </row>
  </sheetData>
  <mergeCells count="16">
    <mergeCell ref="A30:A31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2:D2"/>
    <mergeCell ref="A6:A7"/>
    <mergeCell ref="B6:B7"/>
    <mergeCell ref="A4:D4"/>
    <mergeCell ref="A8:A9"/>
  </mergeCells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34"/>
  <sheetViews>
    <sheetView topLeftCell="B9" zoomScale="75" zoomScaleNormal="75" workbookViewId="0">
      <selection activeCell="D33" sqref="D33"/>
    </sheetView>
  </sheetViews>
  <sheetFormatPr baseColWidth="10" defaultColWidth="0" defaultRowHeight="14.5" zeroHeight="1" x14ac:dyDescent="0.35"/>
  <cols>
    <col min="1" max="1" width="11.453125" hidden="1" customWidth="1"/>
    <col min="2" max="2" width="11.453125" customWidth="1"/>
    <col min="3" max="3" width="33.453125" customWidth="1"/>
    <col min="4" max="4" width="31.54296875" bestFit="1" customWidth="1"/>
    <col min="5" max="5" width="11.453125" customWidth="1"/>
    <col min="6" max="16384" width="11.453125" hidden="1"/>
  </cols>
  <sheetData>
    <row r="1" spans="2:5" x14ac:dyDescent="0.35">
      <c r="B1" s="15"/>
      <c r="C1" s="15"/>
      <c r="D1" s="15"/>
      <c r="E1" s="15"/>
    </row>
    <row r="2" spans="2:5" x14ac:dyDescent="0.35">
      <c r="B2" s="71" t="s">
        <v>39</v>
      </c>
      <c r="C2" s="71"/>
      <c r="D2" s="71"/>
      <c r="E2" s="15"/>
    </row>
    <row r="3" spans="2:5" x14ac:dyDescent="0.35">
      <c r="B3" s="15"/>
      <c r="C3" s="15"/>
      <c r="D3" s="15"/>
      <c r="E3" s="15"/>
    </row>
    <row r="4" spans="2:5" x14ac:dyDescent="0.35">
      <c r="B4" s="19" t="s">
        <v>40</v>
      </c>
      <c r="C4" s="20" t="s">
        <v>41</v>
      </c>
      <c r="D4" s="20" t="s">
        <v>42</v>
      </c>
      <c r="E4" s="15"/>
    </row>
    <row r="5" spans="2:5" x14ac:dyDescent="0.35">
      <c r="B5" s="6">
        <v>1</v>
      </c>
      <c r="C5" s="3" t="s">
        <v>43</v>
      </c>
      <c r="D5" s="1">
        <v>3326</v>
      </c>
      <c r="E5" s="15"/>
    </row>
    <row r="6" spans="2:5" x14ac:dyDescent="0.35">
      <c r="B6" s="6">
        <v>2</v>
      </c>
      <c r="C6" s="3" t="s">
        <v>44</v>
      </c>
      <c r="D6" s="1">
        <v>17109</v>
      </c>
      <c r="E6" s="15"/>
    </row>
    <row r="7" spans="2:5" x14ac:dyDescent="0.35">
      <c r="B7" s="6">
        <v>3</v>
      </c>
      <c r="C7" s="3" t="s">
        <v>45</v>
      </c>
      <c r="D7" s="1">
        <v>12033</v>
      </c>
      <c r="E7" s="15"/>
    </row>
    <row r="8" spans="2:5" x14ac:dyDescent="0.35">
      <c r="B8" s="6">
        <v>4</v>
      </c>
      <c r="C8" s="3" t="s">
        <v>46</v>
      </c>
      <c r="D8" s="1">
        <v>3390</v>
      </c>
      <c r="E8" s="15"/>
    </row>
    <row r="9" spans="2:5" x14ac:dyDescent="0.35">
      <c r="B9" s="6">
        <v>5</v>
      </c>
      <c r="C9" s="3" t="s">
        <v>47</v>
      </c>
      <c r="D9" s="1">
        <v>25496</v>
      </c>
      <c r="E9" s="15"/>
    </row>
    <row r="10" spans="2:5" x14ac:dyDescent="0.35">
      <c r="B10" s="6">
        <v>6</v>
      </c>
      <c r="C10" s="3" t="s">
        <v>48</v>
      </c>
      <c r="D10" s="1">
        <v>6154</v>
      </c>
      <c r="E10" s="15"/>
    </row>
    <row r="11" spans="2:5" x14ac:dyDescent="0.35">
      <c r="B11" s="6">
        <v>7</v>
      </c>
      <c r="C11" s="3" t="s">
        <v>49</v>
      </c>
      <c r="D11" s="1">
        <v>13709</v>
      </c>
      <c r="E11" s="15"/>
    </row>
    <row r="12" spans="2:5" x14ac:dyDescent="0.35">
      <c r="B12" s="6">
        <v>8</v>
      </c>
      <c r="C12" s="3" t="s">
        <v>50</v>
      </c>
      <c r="D12" s="1">
        <v>3625</v>
      </c>
      <c r="E12" s="15"/>
    </row>
    <row r="13" spans="2:5" x14ac:dyDescent="0.35">
      <c r="B13" s="6">
        <v>9</v>
      </c>
      <c r="C13" s="3" t="s">
        <v>51</v>
      </c>
      <c r="D13" s="1">
        <v>4998</v>
      </c>
      <c r="E13" s="15"/>
    </row>
    <row r="14" spans="2:5" x14ac:dyDescent="0.35">
      <c r="B14" s="6">
        <v>10</v>
      </c>
      <c r="C14" s="3" t="s">
        <v>52</v>
      </c>
      <c r="D14" s="1">
        <v>7322</v>
      </c>
      <c r="E14" s="15"/>
    </row>
    <row r="15" spans="2:5" x14ac:dyDescent="0.35">
      <c r="B15" s="6">
        <v>11</v>
      </c>
      <c r="C15" s="3" t="s">
        <v>53</v>
      </c>
      <c r="D15" s="1">
        <v>94840</v>
      </c>
      <c r="E15" s="15"/>
    </row>
    <row r="16" spans="2:5" x14ac:dyDescent="0.35">
      <c r="B16" s="6">
        <v>12</v>
      </c>
      <c r="C16" s="3" t="s">
        <v>54</v>
      </c>
      <c r="D16" s="1">
        <v>2647</v>
      </c>
      <c r="E16" s="15"/>
    </row>
    <row r="17" spans="2:5" x14ac:dyDescent="0.35">
      <c r="B17" s="6">
        <v>13</v>
      </c>
      <c r="C17" s="3" t="s">
        <v>55</v>
      </c>
      <c r="D17" s="1">
        <v>11201</v>
      </c>
      <c r="E17" s="15"/>
    </row>
    <row r="18" spans="2:5" x14ac:dyDescent="0.35">
      <c r="B18" s="6">
        <v>14</v>
      </c>
      <c r="C18" s="3" t="s">
        <v>56</v>
      </c>
      <c r="D18" s="1">
        <v>9045</v>
      </c>
      <c r="E18" s="15"/>
    </row>
    <row r="19" spans="2:5" x14ac:dyDescent="0.35">
      <c r="B19" s="6">
        <v>15</v>
      </c>
      <c r="C19" s="3" t="s">
        <v>57</v>
      </c>
      <c r="D19" s="1">
        <v>4444</v>
      </c>
      <c r="E19" s="15"/>
    </row>
    <row r="20" spans="2:5" x14ac:dyDescent="0.35">
      <c r="B20" s="6">
        <v>16</v>
      </c>
      <c r="C20" s="3" t="s">
        <v>58</v>
      </c>
      <c r="D20" s="1">
        <v>9463</v>
      </c>
      <c r="E20" s="15"/>
    </row>
    <row r="21" spans="2:5" x14ac:dyDescent="0.35">
      <c r="B21" s="6">
        <v>17</v>
      </c>
      <c r="C21" s="3" t="s">
        <v>59</v>
      </c>
      <c r="D21" s="1">
        <v>8723</v>
      </c>
      <c r="E21" s="15"/>
    </row>
    <row r="22" spans="2:5" x14ac:dyDescent="0.35">
      <c r="B22" s="6">
        <v>18</v>
      </c>
      <c r="C22" s="3" t="s">
        <v>60</v>
      </c>
      <c r="D22" s="1">
        <v>1101</v>
      </c>
      <c r="E22" s="15"/>
    </row>
    <row r="23" spans="2:5" x14ac:dyDescent="0.35">
      <c r="B23" s="6">
        <v>19</v>
      </c>
      <c r="C23" s="3" t="s">
        <v>61</v>
      </c>
      <c r="D23" s="1">
        <v>11256</v>
      </c>
      <c r="E23" s="15"/>
    </row>
    <row r="24" spans="2:5" x14ac:dyDescent="0.35">
      <c r="B24" s="6">
        <v>20</v>
      </c>
      <c r="C24" s="3" t="s">
        <v>62</v>
      </c>
      <c r="D24" s="1">
        <v>8746</v>
      </c>
      <c r="E24" s="15"/>
    </row>
    <row r="25" spans="2:5" x14ac:dyDescent="0.35">
      <c r="B25" s="6">
        <v>21</v>
      </c>
      <c r="C25" s="3" t="s">
        <v>63</v>
      </c>
      <c r="D25" s="1">
        <v>10341</v>
      </c>
      <c r="E25" s="15"/>
    </row>
    <row r="26" spans="2:5" x14ac:dyDescent="0.35">
      <c r="B26" s="6">
        <v>22</v>
      </c>
      <c r="C26" s="3" t="s">
        <v>64</v>
      </c>
      <c r="D26" s="1">
        <v>6081</v>
      </c>
      <c r="E26" s="15"/>
    </row>
    <row r="27" spans="2:5" x14ac:dyDescent="0.35">
      <c r="B27" s="6">
        <v>23</v>
      </c>
      <c r="C27" s="3" t="s">
        <v>65</v>
      </c>
      <c r="D27" s="1">
        <v>4893</v>
      </c>
      <c r="E27" s="15"/>
    </row>
    <row r="28" spans="2:5" x14ac:dyDescent="0.35">
      <c r="B28" s="6">
        <v>24</v>
      </c>
      <c r="C28" s="3" t="s">
        <v>66</v>
      </c>
      <c r="D28" s="1">
        <v>900000</v>
      </c>
      <c r="E28" s="15"/>
    </row>
    <row r="29" spans="2:5" x14ac:dyDescent="0.35">
      <c r="B29" s="6">
        <v>25</v>
      </c>
      <c r="C29" s="3" t="s">
        <v>67</v>
      </c>
      <c r="D29" s="1">
        <v>23195</v>
      </c>
      <c r="E29" s="15"/>
    </row>
    <row r="30" spans="2:5" x14ac:dyDescent="0.35">
      <c r="B30" s="6">
        <v>26</v>
      </c>
      <c r="C30" s="3" t="s">
        <v>68</v>
      </c>
      <c r="D30" s="1">
        <v>36629</v>
      </c>
      <c r="E30" s="15"/>
    </row>
    <row r="31" spans="2:5" x14ac:dyDescent="0.35">
      <c r="B31" s="6">
        <v>27</v>
      </c>
      <c r="C31" s="3" t="s">
        <v>69</v>
      </c>
      <c r="D31" s="1">
        <v>4361</v>
      </c>
      <c r="E31" s="15"/>
    </row>
    <row r="32" spans="2:5" x14ac:dyDescent="0.35">
      <c r="B32" s="15"/>
      <c r="C32" s="15"/>
      <c r="D32" s="18"/>
      <c r="E32" s="15"/>
    </row>
    <row r="33" spans="2:5" x14ac:dyDescent="0.35">
      <c r="B33" s="21" t="s">
        <v>70</v>
      </c>
      <c r="C33" s="15"/>
      <c r="D33" s="15"/>
      <c r="E33" s="15"/>
    </row>
    <row r="34" spans="2:5" x14ac:dyDescent="0.35">
      <c r="B34" s="15"/>
      <c r="C34" s="15"/>
      <c r="D34" s="15"/>
      <c r="E34" s="15"/>
    </row>
  </sheetData>
  <mergeCells count="1">
    <mergeCell ref="B2:D2"/>
  </mergeCells>
  <pageMargins left="0.7" right="0.7" top="0.75" bottom="0.75" header="0.3" footer="0.3"/>
  <headerFooter>
    <oddFooter>&amp;C_x000D_&amp;1#&amp;"Calibri"&amp;10&amp;K000000 DOCUMENTO DE USO INTERNO</oddFooter>
  </headerFooter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zoomScale="75" zoomScaleNormal="75" workbookViewId="0">
      <selection activeCell="C31" sqref="C31"/>
    </sheetView>
  </sheetViews>
  <sheetFormatPr baseColWidth="10" defaultColWidth="0" defaultRowHeight="14.5" zeroHeight="1" x14ac:dyDescent="0.35"/>
  <cols>
    <col min="1" max="1" width="11.453125" customWidth="1"/>
    <col min="2" max="2" width="13.453125" bestFit="1" customWidth="1"/>
    <col min="3" max="3" width="25.1796875" customWidth="1"/>
    <col min="4" max="4" width="11.453125" style="15" customWidth="1"/>
    <col min="5" max="16384" width="11.453125" hidden="1"/>
  </cols>
  <sheetData>
    <row r="1" spans="1:3" x14ac:dyDescent="0.35">
      <c r="A1" s="15"/>
      <c r="B1" s="15"/>
      <c r="C1" s="15"/>
    </row>
    <row r="2" spans="1:3" x14ac:dyDescent="0.35">
      <c r="A2" s="71" t="s">
        <v>71</v>
      </c>
      <c r="B2" s="71"/>
      <c r="C2" s="71"/>
    </row>
    <row r="3" spans="1:3" x14ac:dyDescent="0.35">
      <c r="A3" s="15"/>
      <c r="B3" s="15"/>
      <c r="C3" s="15"/>
    </row>
    <row r="4" spans="1:3" x14ac:dyDescent="0.35">
      <c r="A4" s="24" t="s">
        <v>40</v>
      </c>
      <c r="B4" s="24" t="s">
        <v>41</v>
      </c>
      <c r="C4" s="24" t="s">
        <v>72</v>
      </c>
    </row>
    <row r="5" spans="1:3" x14ac:dyDescent="0.35">
      <c r="A5" s="2">
        <v>1</v>
      </c>
      <c r="B5" s="2" t="s">
        <v>43</v>
      </c>
      <c r="C5" s="4">
        <v>159</v>
      </c>
    </row>
    <row r="6" spans="1:3" x14ac:dyDescent="0.35">
      <c r="A6" s="2">
        <v>2</v>
      </c>
      <c r="B6" s="2" t="s">
        <v>44</v>
      </c>
      <c r="C6" s="4">
        <v>3508</v>
      </c>
    </row>
    <row r="7" spans="1:3" x14ac:dyDescent="0.35">
      <c r="A7" s="2">
        <v>3</v>
      </c>
      <c r="B7" s="2" t="s">
        <v>45</v>
      </c>
      <c r="C7" s="4">
        <v>1387</v>
      </c>
    </row>
    <row r="8" spans="1:3" x14ac:dyDescent="0.35">
      <c r="A8" s="2">
        <v>4</v>
      </c>
      <c r="B8" s="2" t="s">
        <v>46</v>
      </c>
      <c r="C8" s="4">
        <v>17</v>
      </c>
    </row>
    <row r="9" spans="1:3" x14ac:dyDescent="0.35">
      <c r="A9" s="2">
        <v>5</v>
      </c>
      <c r="B9" s="2" t="s">
        <v>47</v>
      </c>
      <c r="C9" s="4">
        <v>3113</v>
      </c>
    </row>
    <row r="10" spans="1:3" x14ac:dyDescent="0.35">
      <c r="A10" s="2">
        <v>6</v>
      </c>
      <c r="B10" s="2" t="s">
        <v>48</v>
      </c>
      <c r="C10" s="4">
        <v>2051</v>
      </c>
    </row>
    <row r="11" spans="1:3" x14ac:dyDescent="0.35">
      <c r="A11" s="2">
        <v>7</v>
      </c>
      <c r="B11" s="2" t="s">
        <v>49</v>
      </c>
      <c r="C11" s="4">
        <v>1597</v>
      </c>
    </row>
    <row r="12" spans="1:3" x14ac:dyDescent="0.35">
      <c r="A12" s="2">
        <v>8</v>
      </c>
      <c r="B12" s="2" t="s">
        <v>50</v>
      </c>
      <c r="C12" s="4">
        <v>1110</v>
      </c>
    </row>
    <row r="13" spans="1:3" x14ac:dyDescent="0.35">
      <c r="A13" s="2">
        <v>9</v>
      </c>
      <c r="B13" s="2" t="s">
        <v>51</v>
      </c>
      <c r="C13" s="4">
        <v>2316</v>
      </c>
    </row>
    <row r="14" spans="1:3" x14ac:dyDescent="0.35">
      <c r="A14" s="2">
        <v>10</v>
      </c>
      <c r="B14" s="2" t="s">
        <v>52</v>
      </c>
      <c r="C14" s="4">
        <v>2505</v>
      </c>
    </row>
    <row r="15" spans="1:3" x14ac:dyDescent="0.35">
      <c r="A15" s="2">
        <v>11</v>
      </c>
      <c r="B15" s="2" t="s">
        <v>53</v>
      </c>
      <c r="C15" s="4">
        <v>249</v>
      </c>
    </row>
    <row r="16" spans="1:3" x14ac:dyDescent="0.35">
      <c r="A16" s="2">
        <v>12</v>
      </c>
      <c r="B16" s="2" t="s">
        <v>54</v>
      </c>
      <c r="C16" s="4">
        <v>17</v>
      </c>
    </row>
    <row r="17" spans="1:3" x14ac:dyDescent="0.35">
      <c r="A17" s="2">
        <v>13</v>
      </c>
      <c r="B17" s="2" t="s">
        <v>55</v>
      </c>
      <c r="C17" s="4">
        <v>2</v>
      </c>
    </row>
    <row r="18" spans="1:3" x14ac:dyDescent="0.35">
      <c r="A18" s="2">
        <v>14</v>
      </c>
      <c r="B18" s="2" t="s">
        <v>56</v>
      </c>
      <c r="C18" s="4">
        <v>2555</v>
      </c>
    </row>
    <row r="19" spans="1:3" x14ac:dyDescent="0.35">
      <c r="A19" s="2">
        <v>15</v>
      </c>
      <c r="B19" s="2" t="s">
        <v>57</v>
      </c>
      <c r="C19" s="4">
        <v>898</v>
      </c>
    </row>
    <row r="20" spans="1:3" x14ac:dyDescent="0.35">
      <c r="A20" s="2">
        <v>16</v>
      </c>
      <c r="B20" s="2" t="s">
        <v>58</v>
      </c>
      <c r="C20" s="4">
        <v>3618</v>
      </c>
    </row>
    <row r="21" spans="1:3" x14ac:dyDescent="0.35">
      <c r="A21" s="2">
        <v>17</v>
      </c>
      <c r="B21" s="2" t="s">
        <v>59</v>
      </c>
      <c r="C21" s="4">
        <v>86</v>
      </c>
    </row>
    <row r="22" spans="1:3" x14ac:dyDescent="0.35">
      <c r="A22" s="2">
        <v>18</v>
      </c>
      <c r="B22" s="2" t="s">
        <v>60</v>
      </c>
      <c r="C22" s="4">
        <v>304</v>
      </c>
    </row>
    <row r="23" spans="1:3" x14ac:dyDescent="0.35">
      <c r="A23" s="2">
        <v>19</v>
      </c>
      <c r="B23" s="2" t="s">
        <v>61</v>
      </c>
      <c r="C23" s="4">
        <v>1368</v>
      </c>
    </row>
    <row r="24" spans="1:3" x14ac:dyDescent="0.35">
      <c r="A24" s="2">
        <v>20</v>
      </c>
      <c r="B24" s="2" t="s">
        <v>62</v>
      </c>
      <c r="C24" s="4">
        <v>324</v>
      </c>
    </row>
    <row r="25" spans="1:3" x14ac:dyDescent="0.35">
      <c r="A25" s="2">
        <v>21</v>
      </c>
      <c r="B25" s="2" t="s">
        <v>63</v>
      </c>
      <c r="C25" s="4">
        <v>200</v>
      </c>
    </row>
    <row r="26" spans="1:3" x14ac:dyDescent="0.35">
      <c r="A26" s="2">
        <v>22</v>
      </c>
      <c r="B26" s="2" t="s">
        <v>64</v>
      </c>
      <c r="C26" s="4">
        <v>2667</v>
      </c>
    </row>
    <row r="27" spans="1:3" x14ac:dyDescent="0.35">
      <c r="A27" s="2">
        <v>23</v>
      </c>
      <c r="B27" s="2" t="s">
        <v>65</v>
      </c>
      <c r="C27" s="4">
        <v>397</v>
      </c>
    </row>
    <row r="28" spans="1:3" x14ac:dyDescent="0.35">
      <c r="A28" s="2">
        <v>24</v>
      </c>
      <c r="B28" s="2" t="s">
        <v>73</v>
      </c>
      <c r="C28" s="4">
        <v>8648</v>
      </c>
    </row>
    <row r="29" spans="1:3" x14ac:dyDescent="0.35">
      <c r="A29" s="2">
        <v>25</v>
      </c>
      <c r="B29" s="2" t="s">
        <v>74</v>
      </c>
      <c r="C29" s="4">
        <v>4216</v>
      </c>
    </row>
    <row r="30" spans="1:3" x14ac:dyDescent="0.35">
      <c r="A30" s="2">
        <v>26</v>
      </c>
      <c r="B30" s="2" t="s">
        <v>75</v>
      </c>
      <c r="C30" s="4">
        <v>8908</v>
      </c>
    </row>
    <row r="31" spans="1:3" x14ac:dyDescent="0.35">
      <c r="A31" s="15"/>
      <c r="B31" s="15"/>
      <c r="C31" s="18"/>
    </row>
    <row r="32" spans="1:3" x14ac:dyDescent="0.35">
      <c r="A32" s="15"/>
      <c r="B32" s="16" t="s">
        <v>76</v>
      </c>
      <c r="C32" s="22">
        <f>SUM(C5:C31)</f>
        <v>52220</v>
      </c>
    </row>
  </sheetData>
  <mergeCells count="1">
    <mergeCell ref="A2:C2"/>
  </mergeCells>
  <conditionalFormatting sqref="C5:C3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{E32CF2B4-0241-4899-ABC5-427D58AE4185}</x14:id>
        </ext>
      </extLst>
    </cfRule>
  </conditionalFormatting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2CF2B4-0241-4899-ABC5-427D58AE41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C5:C30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03AB336490BC4BA98EDE3797AB3E99" ma:contentTypeVersion="4" ma:contentTypeDescription="Crear nuevo documento." ma:contentTypeScope="" ma:versionID="08d665858f0d4475f5175a7c7cf1baee">
  <xsd:schema xmlns:xsd="http://www.w3.org/2001/XMLSchema" xmlns:xs="http://www.w3.org/2001/XMLSchema" xmlns:p="http://schemas.microsoft.com/office/2006/metadata/properties" xmlns:ns2="1a6c6317-3194-4412-af4f-e4b52205be6b" xmlns:ns3="7c08faed-86f4-4d59-ae5f-03a874d4c613" targetNamespace="http://schemas.microsoft.com/office/2006/metadata/properties" ma:root="true" ma:fieldsID="62e3371f22c9cae32d156f958807ab31" ns2:_="" ns3:_="">
    <xsd:import namespace="1a6c6317-3194-4412-af4f-e4b52205be6b"/>
    <xsd:import namespace="7c08faed-86f4-4d59-ae5f-03a874d4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c6317-3194-4412-af4f-e4b52205b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faed-86f4-4d59-ae5f-03a874d4c6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4AA502-B477-44D6-85C0-33035C28E2D5}"/>
</file>

<file path=customXml/itemProps2.xml><?xml version="1.0" encoding="utf-8"?>
<ds:datastoreItem xmlns:ds="http://schemas.openxmlformats.org/officeDocument/2006/customXml" ds:itemID="{BD6F8961-AFDF-4ED5-A738-ADDB49F26E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F2148-CC3C-4B9D-8068-C1EE3E152220}">
  <ds:schemaRefs>
    <ds:schemaRef ds:uri="http://purl.org/dc/terms/"/>
    <ds:schemaRef ds:uri="http://schemas.microsoft.com/office/2006/documentManagement/types"/>
    <ds:schemaRef ds:uri="http://www.w3.org/XML/1998/namespace"/>
    <ds:schemaRef ds:uri="1a6c6317-3194-4412-af4f-e4b52205be6b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Corr. Recibida</vt:lpstr>
      <vt:lpstr>Corr. Enviada</vt:lpstr>
      <vt:lpstr>Indemn Total</vt:lpstr>
      <vt:lpstr>Indemn Autos</vt:lpstr>
      <vt:lpstr>Indem Gene</vt:lpstr>
      <vt:lpstr>Indem Natu</vt:lpstr>
      <vt:lpstr>Admon de archivo</vt:lpstr>
      <vt:lpstr>Archivo Fisico Gestión</vt:lpstr>
      <vt:lpstr>Archivo Sharepoint</vt:lpstr>
      <vt:lpstr>Consultas</vt:lpstr>
      <vt:lpstr>Inactivo</vt:lpstr>
      <vt:lpstr>Inv Est Nat</vt:lpstr>
      <vt:lpstr>I-Factura Adtva, Gen, Aut y Nat</vt:lpstr>
      <vt:lpstr>Indem. SOAT_AP </vt:lpstr>
      <vt:lpstr>Facturación electrónica Soat AP</vt:lpstr>
      <vt:lpstr>Cant.x.amparo_Indem SOAT</vt:lpstr>
      <vt:lpstr>Cant.x.amparo_Indem 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Alexander.Vargas</dc:creator>
  <cp:keywords/>
  <dc:description/>
  <cp:lastModifiedBy>LINA YHICEDT DUARTE KLINGER</cp:lastModifiedBy>
  <cp:revision/>
  <dcterms:created xsi:type="dcterms:W3CDTF">2022-09-06T21:33:20Z</dcterms:created>
  <dcterms:modified xsi:type="dcterms:W3CDTF">2022-11-30T21:53:17Z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2022-09-07T19:49:15Z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abf77ce0-8f26-4e0e-ba1b-4bca39e77708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0x010100F803AB336490BC4BA98EDE3797AB3E99</vt:lpwstr>
  </property>
</Properties>
</file>