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Cruznjh\Desktop\"/>
    </mc:Choice>
  </mc:AlternateContent>
  <xr:revisionPtr revIDLastSave="0" documentId="8_{5B3A5325-6364-450F-AB1E-24D6DDF07555}"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<sst xmlns="http://schemas.openxmlformats.org/spreadsheetml/2006/main" count="470" uniqueCount="273">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</sst>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21">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5" xfId="0" quotePrefix="1" applyFont="1" applyFill="1" applyBorder="1" applyAlignment="1" applyProtection="1">
      <alignment horizontal="center" vertical="center" wrapText="1"/>
      <protection hidden="1"/>
    </xf>
    <xf numFmtId="14" fontId="9" fillId="0" borderId="5"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Fill="1" applyProtection="1">
      <protection locked="0"/>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Protection="1">
      <protection locked="0"/>
    </xf>
    <xf numFmtId="0" fontId="8" fillId="0" borderId="5" xfId="0"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textRotation="90" wrapText="1"/>
      <protection locked="0"/>
    </xf>
    <xf numFmtId="0" fontId="11" fillId="0" borderId="0" xfId="0" applyFont="1" applyProtection="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9" fillId="0" borderId="0" xfId="0" applyFont="1" applyFill="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Fill="1" applyBorder="1" applyAlignment="1" applyProtection="1">
      <alignment vertical="center" wrapText="1"/>
      <protection locked="0"/>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14" fontId="9" fillId="0" borderId="15" xfId="0" applyNumberFormat="1" applyFont="1" applyFill="1" applyBorder="1" applyAlignment="1" applyProtection="1">
      <alignment horizontal="center" vertical="center" wrapText="1"/>
      <protection locked="0"/>
    </xf>
    <xf numFmtId="14" fontId="9" fillId="0" borderId="17" xfId="0" applyNumberFormat="1" applyFont="1" applyFill="1" applyBorder="1" applyAlignment="1" applyProtection="1">
      <alignment horizontal="center" vertical="center" wrapText="1"/>
      <protection locked="0"/>
    </xf>
    <xf numFmtId="14" fontId="9" fillId="0" borderId="16" xfId="0" applyNumberFormat="1"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wrapText="1"/>
      <protection hidden="1"/>
    </xf>
    <xf numFmtId="0" fontId="9" fillId="0" borderId="16" xfId="0" applyFont="1" applyFill="1" applyBorder="1" applyAlignment="1" applyProtection="1">
      <alignment horizontal="center" vertical="center" wrapText="1"/>
      <protection hidden="1"/>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0" borderId="15" xfId="0" quotePrefix="1" applyFont="1" applyFill="1" applyBorder="1" applyAlignment="1" applyProtection="1">
      <alignment horizontal="center" vertical="center" wrapText="1"/>
      <protection hidden="1"/>
    </xf>
    <xf numFmtId="0" fontId="9" fillId="0" borderId="17" xfId="0" quotePrefix="1" applyFont="1" applyFill="1" applyBorder="1" applyAlignment="1" applyProtection="1">
      <alignment horizontal="center" vertical="center" wrapText="1"/>
      <protection hidden="1"/>
    </xf>
    <xf numFmtId="0" fontId="9" fillId="0" borderId="16" xfId="0" quotePrefix="1" applyFont="1" applyFill="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0" fontId="9" fillId="12" borderId="16" xfId="0"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hidden="1"/>
    </xf>
    <xf numFmtId="0" fontId="12"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5" zoomScaleNormal="75" zoomScaleSheetLayoutView="75" workbookViewId="0">
      <pane ySplit="2" topLeftCell="A44" activePane="bottomLeft" state="frozen"/>
      <selection activeCell="A9" sqref="A9"/>
      <selection pane="bottomLeft" activeCell="A46" sqref="A46"/>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2"/>
  </cols>
  <sheetData>
    <row r="1" spans="1:25" s="41" customFormat="1" ht="18" x14ac:dyDescent="0.4">
      <c r="A1" s="104"/>
      <c r="B1" s="104"/>
      <c r="C1" s="104"/>
      <c r="D1" s="104"/>
      <c r="E1" s="104"/>
      <c r="F1" s="104"/>
      <c r="G1" s="104"/>
      <c r="H1" s="104"/>
      <c r="I1" s="104"/>
      <c r="J1" s="104"/>
      <c r="K1" s="104"/>
      <c r="L1" s="104"/>
      <c r="M1" s="104"/>
      <c r="N1" s="104"/>
      <c r="O1" s="104"/>
      <c r="P1" s="104"/>
      <c r="Q1" s="104"/>
      <c r="R1" s="104"/>
      <c r="S1" s="104"/>
      <c r="T1" s="104"/>
      <c r="U1" s="104"/>
      <c r="V1" s="104"/>
      <c r="W1" s="104"/>
      <c r="X1" s="104"/>
      <c r="Y1" s="104"/>
    </row>
    <row r="2" spans="1:25" ht="15.5" x14ac:dyDescent="0.3">
      <c r="A2" s="105" t="s">
        <v>0</v>
      </c>
      <c r="B2" s="105"/>
      <c r="C2" s="105"/>
      <c r="D2" s="105"/>
      <c r="E2" s="105"/>
      <c r="F2" s="105"/>
      <c r="G2" s="105"/>
      <c r="H2" s="105"/>
      <c r="I2" s="105"/>
      <c r="J2" s="105"/>
      <c r="K2" s="105"/>
      <c r="L2" s="105"/>
      <c r="M2" s="105"/>
      <c r="N2" s="105"/>
      <c r="O2" s="105"/>
      <c r="P2" s="105"/>
      <c r="Q2" s="105"/>
      <c r="R2" s="105"/>
      <c r="S2" s="105"/>
      <c r="T2" s="105"/>
      <c r="U2" s="105"/>
      <c r="V2" s="105"/>
      <c r="W2" s="105"/>
      <c r="X2" s="105"/>
      <c r="Y2" s="105"/>
    </row>
    <row r="3" spans="1:25" x14ac:dyDescent="0.3">
      <c r="A3" s="43"/>
      <c r="B3" s="44"/>
      <c r="C3" s="44"/>
      <c r="D3" s="44"/>
      <c r="E3" s="44"/>
      <c r="F3" s="44"/>
      <c r="G3" s="44"/>
      <c r="H3" s="45"/>
      <c r="I3" s="45"/>
      <c r="J3" s="45"/>
      <c r="K3" s="45"/>
      <c r="L3" s="45"/>
      <c r="M3" s="45"/>
      <c r="N3" s="45"/>
      <c r="O3" s="45"/>
      <c r="P3" s="45"/>
      <c r="Q3" s="45"/>
      <c r="R3" s="45"/>
      <c r="S3" s="45"/>
      <c r="T3" s="45"/>
      <c r="U3" s="45"/>
      <c r="V3" s="45"/>
      <c r="W3" s="45"/>
      <c r="X3" s="45"/>
      <c r="Y3" s="45"/>
    </row>
    <row r="4" spans="1:25" ht="21" customHeight="1" x14ac:dyDescent="0.3">
      <c r="A4" s="43" t="s">
        <v>1</v>
      </c>
      <c r="B4" s="45"/>
      <c r="C4" s="113"/>
      <c r="D4" s="114"/>
      <c r="E4" s="114"/>
      <c r="F4" s="114"/>
      <c r="G4" s="114"/>
      <c r="H4" s="114"/>
      <c r="I4" s="114"/>
      <c r="J4" s="114"/>
      <c r="K4" s="114"/>
      <c r="L4" s="114"/>
      <c r="M4" s="114"/>
      <c r="N4" s="114"/>
      <c r="O4" s="114"/>
      <c r="P4" s="114"/>
      <c r="Q4" s="114"/>
      <c r="R4" s="114"/>
      <c r="S4" s="114"/>
      <c r="T4" s="114"/>
      <c r="U4" s="114"/>
      <c r="V4" s="114"/>
      <c r="W4" s="114"/>
      <c r="X4" s="114"/>
      <c r="Y4" s="114"/>
    </row>
    <row r="5" spans="1:25" ht="21" customHeight="1" x14ac:dyDescent="0.3">
      <c r="A5" s="43"/>
      <c r="B5" s="45"/>
      <c r="C5" s="115"/>
      <c r="D5" s="116"/>
      <c r="E5" s="116"/>
      <c r="F5" s="116"/>
      <c r="G5" s="116"/>
      <c r="H5" s="116"/>
      <c r="I5" s="116"/>
      <c r="J5" s="116"/>
      <c r="K5" s="116"/>
      <c r="L5" s="116"/>
      <c r="M5" s="116"/>
      <c r="N5" s="116"/>
      <c r="O5" s="116"/>
      <c r="P5" s="116"/>
      <c r="Q5" s="116"/>
      <c r="R5" s="116"/>
      <c r="S5" s="116"/>
      <c r="T5" s="116"/>
      <c r="U5" s="116"/>
      <c r="V5" s="116"/>
      <c r="W5" s="116"/>
      <c r="X5" s="116"/>
      <c r="Y5" s="116"/>
    </row>
    <row r="6" spans="1:25" x14ac:dyDescent="0.3">
      <c r="A6" s="43"/>
      <c r="B6" s="44"/>
      <c r="C6" s="44"/>
      <c r="D6" s="44"/>
      <c r="E6" s="44"/>
      <c r="F6" s="44"/>
      <c r="G6" s="44"/>
      <c r="H6" s="45"/>
      <c r="I6" s="45"/>
      <c r="J6" s="45"/>
      <c r="K6" s="45"/>
      <c r="L6" s="45"/>
      <c r="M6" s="45"/>
      <c r="N6" s="45"/>
      <c r="O6" s="45"/>
      <c r="P6" s="45"/>
      <c r="Q6" s="45"/>
      <c r="R6" s="45"/>
      <c r="S6" s="45"/>
      <c r="T6" s="45"/>
      <c r="U6" s="45"/>
      <c r="V6" s="45"/>
      <c r="W6" s="45"/>
      <c r="X6" s="45"/>
      <c r="Y6" s="45"/>
    </row>
    <row r="7" spans="1:25" x14ac:dyDescent="0.3">
      <c r="A7" s="43" t="s">
        <v>2</v>
      </c>
      <c r="B7" s="41"/>
      <c r="C7" s="46"/>
      <c r="D7" s="41"/>
      <c r="E7" s="41"/>
      <c r="F7" s="41"/>
      <c r="G7" s="44"/>
      <c r="H7" s="45"/>
      <c r="I7" s="45"/>
      <c r="J7" s="45"/>
      <c r="K7" s="45"/>
      <c r="L7" s="45"/>
      <c r="M7" s="45"/>
      <c r="N7" s="45"/>
      <c r="O7" s="45"/>
      <c r="P7" s="45"/>
      <c r="Q7" s="45"/>
      <c r="R7" s="45"/>
      <c r="S7" s="45"/>
      <c r="T7" s="45"/>
      <c r="U7" s="45"/>
      <c r="V7" s="45"/>
      <c r="W7" s="45"/>
      <c r="X7" s="45"/>
      <c r="Y7" s="45"/>
    </row>
    <row r="8" spans="1:25" s="48" customFormat="1" ht="15" customHeight="1" x14ac:dyDescent="0.3">
      <c r="A8" s="47"/>
      <c r="B8" s="47"/>
      <c r="C8" s="47"/>
      <c r="D8" s="47"/>
      <c r="E8" s="47"/>
      <c r="F8" s="47"/>
      <c r="G8" s="47"/>
      <c r="H8" s="47"/>
      <c r="I8" s="47"/>
      <c r="J8" s="47"/>
      <c r="K8" s="47"/>
      <c r="L8" s="47"/>
      <c r="M8" s="47"/>
      <c r="N8" s="47"/>
      <c r="O8" s="47"/>
      <c r="P8" s="47"/>
      <c r="Q8" s="47"/>
      <c r="R8" s="47"/>
      <c r="S8" s="47"/>
      <c r="T8" s="47"/>
      <c r="U8" s="47"/>
      <c r="V8" s="47"/>
      <c r="W8" s="47"/>
      <c r="X8" s="47"/>
      <c r="Y8" s="47"/>
    </row>
    <row r="9" spans="1:25" ht="22.5" customHeight="1" x14ac:dyDescent="0.3">
      <c r="A9" s="106" t="s">
        <v>3</v>
      </c>
      <c r="B9" s="109"/>
      <c r="C9" s="109"/>
      <c r="D9" s="109"/>
      <c r="E9" s="109"/>
      <c r="F9" s="107"/>
      <c r="G9" s="49" t="s">
        <v>4</v>
      </c>
      <c r="H9" s="106" t="s">
        <v>5</v>
      </c>
      <c r="I9" s="107"/>
      <c r="J9" s="50" t="s">
        <v>6</v>
      </c>
      <c r="K9" s="106" t="s">
        <v>7</v>
      </c>
      <c r="L9" s="109"/>
      <c r="M9" s="109"/>
      <c r="N9" s="107"/>
      <c r="O9" s="110" t="s">
        <v>8</v>
      </c>
      <c r="P9" s="111"/>
      <c r="Q9" s="111"/>
      <c r="R9" s="112"/>
      <c r="S9" s="106" t="s">
        <v>9</v>
      </c>
      <c r="T9" s="109"/>
      <c r="U9" s="109"/>
      <c r="V9" s="109"/>
      <c r="W9" s="107"/>
      <c r="X9" s="108" t="s">
        <v>10</v>
      </c>
      <c r="Y9" s="108"/>
    </row>
    <row r="10" spans="1:25" ht="72.75" customHeight="1" x14ac:dyDescent="0.3">
      <c r="A10" s="73" t="s">
        <v>11</v>
      </c>
      <c r="B10" s="73" t="s">
        <v>12</v>
      </c>
      <c r="C10" s="73" t="s">
        <v>13</v>
      </c>
      <c r="D10" s="73" t="s">
        <v>14</v>
      </c>
      <c r="E10" s="73" t="s">
        <v>15</v>
      </c>
      <c r="F10" s="74" t="s">
        <v>179</v>
      </c>
      <c r="G10" s="74" t="s">
        <v>33</v>
      </c>
      <c r="H10" s="73" t="s">
        <v>16</v>
      </c>
      <c r="I10" s="73" t="s">
        <v>17</v>
      </c>
      <c r="J10" s="74" t="s">
        <v>18</v>
      </c>
      <c r="K10" s="73" t="s">
        <v>19</v>
      </c>
      <c r="L10" s="73" t="s">
        <v>20</v>
      </c>
      <c r="M10" s="73" t="s">
        <v>21</v>
      </c>
      <c r="N10" s="73" t="s">
        <v>22</v>
      </c>
      <c r="O10" s="75" t="s">
        <v>8</v>
      </c>
      <c r="P10" s="76" t="s">
        <v>23</v>
      </c>
      <c r="Q10" s="76" t="s">
        <v>24</v>
      </c>
      <c r="R10" s="76" t="s">
        <v>25</v>
      </c>
      <c r="S10" s="73" t="s">
        <v>26</v>
      </c>
      <c r="T10" s="73" t="s">
        <v>27</v>
      </c>
      <c r="U10" s="73" t="s">
        <v>28</v>
      </c>
      <c r="V10" s="73" t="s">
        <v>29</v>
      </c>
      <c r="W10" s="73" t="s">
        <v>30</v>
      </c>
      <c r="X10" s="75" t="s">
        <v>31</v>
      </c>
      <c r="Y10" s="76" t="s">
        <v>32</v>
      </c>
    </row>
    <row r="11" spans="1:25" ht="94.5" x14ac:dyDescent="0.3">
      <c r="A11" s="28">
        <v>1</v>
      </c>
      <c r="B11" s="29" t="s">
        <v>34</v>
      </c>
      <c r="C11" s="29" t="s">
        <v>39</v>
      </c>
      <c r="D11" s="29" t="s">
        <v>42</v>
      </c>
      <c r="E11" s="30" t="s">
        <v>47</v>
      </c>
      <c r="F11" s="30" t="s">
        <v>180</v>
      </c>
      <c r="G11" s="30" t="s">
        <v>181</v>
      </c>
      <c r="H11" s="31">
        <v>1</v>
      </c>
      <c r="I11" s="32">
        <f>IF(H11="","",VLOOKUP(H11,Listas!$A$83:$B$103,2,FALSE))</f>
        <v>0</v>
      </c>
      <c r="J11" s="30" t="s">
        <v>182</v>
      </c>
      <c r="K11" s="29">
        <v>3</v>
      </c>
      <c r="L11" s="29">
        <v>2</v>
      </c>
      <c r="M11" s="33">
        <f t="shared" ref="M11:M18" si="0">IF(OR(K11="",L11=""),"",+K11+L11)</f>
        <v>5</v>
      </c>
      <c r="N11" s="34" t="str">
        <f>IF(OR(M11="",M11=0),"",LOOKUP(M11,Listas!$C$71:$E$74))</f>
        <v>Medio</v>
      </c>
      <c r="O11" s="30" t="s">
        <v>183</v>
      </c>
      <c r="P11" s="30" t="s">
        <v>78</v>
      </c>
      <c r="Q11" s="35" t="s">
        <v>141</v>
      </c>
      <c r="R11" s="35" t="s">
        <v>184</v>
      </c>
      <c r="S11" s="29">
        <v>1</v>
      </c>
      <c r="T11" s="29">
        <v>1</v>
      </c>
      <c r="U11" s="33">
        <f>IF(OR(S11="",T11=""),"",S11+T11)</f>
        <v>2</v>
      </c>
      <c r="V11" s="34" t="str">
        <f>IF(OR(U11="",U11=0),"",LOOKUP(U11,Listas!$C$71:$E$74))</f>
        <v>Bajo</v>
      </c>
      <c r="W11" s="29" t="s">
        <v>65</v>
      </c>
      <c r="X11" s="30" t="s">
        <v>185</v>
      </c>
      <c r="Y11" s="29" t="s">
        <v>128</v>
      </c>
    </row>
    <row r="12" spans="1:25" ht="69.75" customHeight="1" outlineLevel="1" x14ac:dyDescent="0.3">
      <c r="A12" s="87">
        <v>2</v>
      </c>
      <c r="B12" s="78" t="s">
        <v>34</v>
      </c>
      <c r="C12" s="78" t="s">
        <v>40</v>
      </c>
      <c r="D12" s="78" t="s">
        <v>42</v>
      </c>
      <c r="E12" s="78" t="s">
        <v>47</v>
      </c>
      <c r="F12" s="78" t="s">
        <v>234</v>
      </c>
      <c r="G12" s="30" t="s">
        <v>100</v>
      </c>
      <c r="H12" s="92">
        <v>1</v>
      </c>
      <c r="I12" s="94">
        <f>IF(H12="","",VLOOKUP(H12,Listas!$A$83:$B$103,2,FALSE))</f>
        <v>0</v>
      </c>
      <c r="J12" s="78" t="s">
        <v>188</v>
      </c>
      <c r="K12" s="78">
        <v>2</v>
      </c>
      <c r="L12" s="78">
        <v>2</v>
      </c>
      <c r="M12" s="84">
        <f t="shared" si="0"/>
        <v>4</v>
      </c>
      <c r="N12" s="96" t="str">
        <f>IF(OR(M12="",M12=0),"",LOOKUP(M12,Listas!$C$71:$E$74))</f>
        <v>Bajo</v>
      </c>
      <c r="O12" s="78" t="s">
        <v>187</v>
      </c>
      <c r="P12" s="78" t="s">
        <v>142</v>
      </c>
      <c r="Q12" s="81" t="s">
        <v>143</v>
      </c>
      <c r="R12" s="81" t="s">
        <v>169</v>
      </c>
      <c r="S12" s="78">
        <v>1</v>
      </c>
      <c r="T12" s="78">
        <v>1</v>
      </c>
      <c r="U12" s="84">
        <f t="shared" ref="U12" si="1">IF(OR(S12="",T12=""),"",S12+T12)</f>
        <v>2</v>
      </c>
      <c r="V12" s="96" t="str">
        <f>IF(OR(U12="",U12=0),"",LOOKUP(U12,Listas!$C$71:$E$74))</f>
        <v>Bajo</v>
      </c>
      <c r="W12" s="78" t="s">
        <v>66</v>
      </c>
      <c r="X12" s="78" t="s">
        <v>186</v>
      </c>
      <c r="Y12" s="78" t="s">
        <v>91</v>
      </c>
    </row>
    <row r="13" spans="1:25" ht="69.75" customHeight="1" outlineLevel="1" x14ac:dyDescent="0.3">
      <c r="A13" s="88"/>
      <c r="B13" s="79"/>
      <c r="C13" s="79"/>
      <c r="D13" s="79"/>
      <c r="E13" s="79"/>
      <c r="F13" s="79"/>
      <c r="G13" s="69" t="s">
        <v>133</v>
      </c>
      <c r="H13" s="102"/>
      <c r="I13" s="103"/>
      <c r="J13" s="79"/>
      <c r="K13" s="79"/>
      <c r="L13" s="79"/>
      <c r="M13" s="85"/>
      <c r="N13" s="97"/>
      <c r="O13" s="79"/>
      <c r="P13" s="79"/>
      <c r="Q13" s="82"/>
      <c r="R13" s="82"/>
      <c r="S13" s="79"/>
      <c r="T13" s="79"/>
      <c r="U13" s="85"/>
      <c r="V13" s="97"/>
      <c r="W13" s="79"/>
      <c r="X13" s="79"/>
      <c r="Y13" s="79"/>
    </row>
    <row r="14" spans="1:25" ht="69.75" customHeight="1" outlineLevel="1" x14ac:dyDescent="0.3">
      <c r="A14" s="88"/>
      <c r="B14" s="79"/>
      <c r="C14" s="79"/>
      <c r="D14" s="79"/>
      <c r="E14" s="79"/>
      <c r="F14" s="79"/>
      <c r="G14" s="30" t="s">
        <v>101</v>
      </c>
      <c r="H14" s="102"/>
      <c r="I14" s="103"/>
      <c r="J14" s="79"/>
      <c r="K14" s="79"/>
      <c r="L14" s="79"/>
      <c r="M14" s="85"/>
      <c r="N14" s="97"/>
      <c r="O14" s="80"/>
      <c r="P14" s="79"/>
      <c r="Q14" s="82"/>
      <c r="R14" s="82"/>
      <c r="S14" s="79"/>
      <c r="T14" s="79"/>
      <c r="U14" s="85"/>
      <c r="V14" s="97"/>
      <c r="W14" s="79"/>
      <c r="X14" s="79"/>
      <c r="Y14" s="79"/>
    </row>
    <row r="15" spans="1:25" ht="42" outlineLevel="1" x14ac:dyDescent="0.3">
      <c r="A15" s="89"/>
      <c r="B15" s="80"/>
      <c r="C15" s="80"/>
      <c r="D15" s="80"/>
      <c r="E15" s="80"/>
      <c r="F15" s="80"/>
      <c r="G15" s="30" t="s">
        <v>116</v>
      </c>
      <c r="H15" s="93"/>
      <c r="I15" s="95"/>
      <c r="J15" s="80"/>
      <c r="K15" s="80"/>
      <c r="L15" s="80"/>
      <c r="M15" s="86"/>
      <c r="N15" s="98"/>
      <c r="O15" s="40" t="s">
        <v>235</v>
      </c>
      <c r="P15" s="80"/>
      <c r="Q15" s="83"/>
      <c r="R15" s="83"/>
      <c r="S15" s="80"/>
      <c r="T15" s="80"/>
      <c r="U15" s="86"/>
      <c r="V15" s="98"/>
      <c r="W15" s="80"/>
      <c r="X15" s="80"/>
      <c r="Y15" s="80"/>
    </row>
    <row r="16" spans="1:25" s="67" customFormat="1" ht="177" customHeight="1" outlineLevel="1" x14ac:dyDescent="0.35">
      <c r="A16" s="61">
        <v>3</v>
      </c>
      <c r="B16" s="29" t="s">
        <v>34</v>
      </c>
      <c r="C16" s="29" t="s">
        <v>40</v>
      </c>
      <c r="D16" s="29" t="s">
        <v>43</v>
      </c>
      <c r="E16" s="30" t="s">
        <v>47</v>
      </c>
      <c r="F16" s="70" t="s">
        <v>241</v>
      </c>
      <c r="G16" s="29" t="s">
        <v>240</v>
      </c>
      <c r="H16" s="31">
        <v>1</v>
      </c>
      <c r="I16" s="32">
        <f>IF(H16="","",VLOOKUP(H16,Listas!$A$83:$B$103,2,FALSE))</f>
        <v>0</v>
      </c>
      <c r="J16" s="29" t="s">
        <v>239</v>
      </c>
      <c r="K16" s="29">
        <v>2</v>
      </c>
      <c r="L16" s="29">
        <v>3</v>
      </c>
      <c r="M16" s="33">
        <f>IF(OR(K16="",L16=""),"",+K16+L16)</f>
        <v>5</v>
      </c>
      <c r="N16" s="60" t="str">
        <f>IF(OR(M16="",M16=0),"",LOOKUP(M16,Listas!$C$71:$E$74))</f>
        <v>Medio</v>
      </c>
      <c r="O16" s="30" t="s">
        <v>237</v>
      </c>
      <c r="P16" s="30" t="s">
        <v>83</v>
      </c>
      <c r="Q16" s="35" t="s">
        <v>238</v>
      </c>
      <c r="R16" s="35" t="s">
        <v>131</v>
      </c>
      <c r="S16" s="29">
        <v>1</v>
      </c>
      <c r="T16" s="29">
        <v>1</v>
      </c>
      <c r="U16" s="33">
        <f t="shared" ref="U16" si="2">IF(OR(S16="",T16=""),"",S16+T16)</f>
        <v>2</v>
      </c>
      <c r="V16" s="34" t="str">
        <f>IF(OR(U16="",U16=0),"",LOOKUP(U16,Listas!$C$71:$E$74))</f>
        <v>Bajo</v>
      </c>
      <c r="W16" s="29" t="s">
        <v>65</v>
      </c>
      <c r="X16" s="30" t="s">
        <v>236</v>
      </c>
      <c r="Y16" s="29" t="s">
        <v>82</v>
      </c>
    </row>
    <row r="17" spans="1:25" ht="309.75" customHeight="1" outlineLevel="1" x14ac:dyDescent="0.3">
      <c r="A17" s="28">
        <v>4</v>
      </c>
      <c r="B17" s="29" t="s">
        <v>34</v>
      </c>
      <c r="C17" s="29" t="s">
        <v>40</v>
      </c>
      <c r="D17" s="29" t="s">
        <v>42</v>
      </c>
      <c r="E17" s="30" t="s">
        <v>47</v>
      </c>
      <c r="F17" s="30" t="s">
        <v>189</v>
      </c>
      <c r="G17" s="30" t="s">
        <v>192</v>
      </c>
      <c r="H17" s="31">
        <v>1</v>
      </c>
      <c r="I17" s="32">
        <f>IF(H17="","",VLOOKUP(H17,Listas!$A$83:$B$103,2,FALSE))</f>
        <v>0</v>
      </c>
      <c r="J17" s="30" t="s">
        <v>191</v>
      </c>
      <c r="K17" s="29">
        <v>2</v>
      </c>
      <c r="L17" s="29">
        <v>2</v>
      </c>
      <c r="M17" s="33">
        <f t="shared" ref="M17" si="3">IF(OR(K17="",L17=""),"",+K17+L17)</f>
        <v>4</v>
      </c>
      <c r="N17" s="34" t="str">
        <f>IF(OR(M17="",M17=0),"",LOOKUP(M17,Listas!$C$71:$E$74))</f>
        <v>Bajo</v>
      </c>
      <c r="O17" s="30" t="s">
        <v>190</v>
      </c>
      <c r="P17" s="30" t="s">
        <v>144</v>
      </c>
      <c r="Q17" s="35" t="s">
        <v>242</v>
      </c>
      <c r="R17" s="35" t="s">
        <v>145</v>
      </c>
      <c r="S17" s="29">
        <v>1</v>
      </c>
      <c r="T17" s="29">
        <v>1</v>
      </c>
      <c r="U17" s="33">
        <f t="shared" ref="U17" si="4">IF(OR(S17="",T17=""),"",S17+T17)</f>
        <v>2</v>
      </c>
      <c r="V17" s="34" t="str">
        <f>IF(OR(U17="",U17=0),"",LOOKUP(U17,Listas!$C$71:$E$74))</f>
        <v>Bajo</v>
      </c>
      <c r="W17" s="29" t="s">
        <v>66</v>
      </c>
      <c r="X17" s="30" t="s">
        <v>243</v>
      </c>
      <c r="Y17" s="29" t="s">
        <v>91</v>
      </c>
    </row>
    <row r="18" spans="1:25" ht="147" customHeight="1" outlineLevel="1" x14ac:dyDescent="0.3">
      <c r="A18" s="28">
        <v>5</v>
      </c>
      <c r="B18" s="29" t="s">
        <v>34</v>
      </c>
      <c r="C18" s="29" t="s">
        <v>40</v>
      </c>
      <c r="D18" s="29" t="s">
        <v>42</v>
      </c>
      <c r="E18" s="30" t="s">
        <v>47</v>
      </c>
      <c r="F18" s="30" t="s">
        <v>193</v>
      </c>
      <c r="G18" s="30" t="s">
        <v>117</v>
      </c>
      <c r="H18" s="31">
        <v>1</v>
      </c>
      <c r="I18" s="32">
        <f>IF(H18="","",VLOOKUP(H18,Listas!$A$83:$B$103,2,FALSE))</f>
        <v>0</v>
      </c>
      <c r="J18" s="30" t="s">
        <v>118</v>
      </c>
      <c r="K18" s="29">
        <v>2</v>
      </c>
      <c r="L18" s="29">
        <v>2</v>
      </c>
      <c r="M18" s="33">
        <f t="shared" si="0"/>
        <v>4</v>
      </c>
      <c r="N18" s="34" t="str">
        <f>IF(OR(M18="",M18=0),"",LOOKUP(M18,Listas!$C$71:$E$74))</f>
        <v>Bajo</v>
      </c>
      <c r="O18" s="30" t="s">
        <v>194</v>
      </c>
      <c r="P18" s="30" t="s">
        <v>146</v>
      </c>
      <c r="Q18" s="35" t="s">
        <v>147</v>
      </c>
      <c r="R18" s="35" t="s">
        <v>148</v>
      </c>
      <c r="S18" s="29">
        <v>1</v>
      </c>
      <c r="T18" s="29">
        <v>1</v>
      </c>
      <c r="U18" s="33">
        <f t="shared" ref="U18:U31" si="5">IF(OR(S18="",T18=""),"",S18+T18)</f>
        <v>2</v>
      </c>
      <c r="V18" s="34" t="str">
        <f>IF(OR(U18="",U18=0),"",LOOKUP(U18,Listas!$C$71:$E$74))</f>
        <v>Bajo</v>
      </c>
      <c r="W18" s="29" t="s">
        <v>66</v>
      </c>
      <c r="X18" s="30" t="s">
        <v>195</v>
      </c>
      <c r="Y18" s="29" t="s">
        <v>91</v>
      </c>
    </row>
    <row r="19" spans="1:25" ht="145.5" customHeight="1" outlineLevel="1" x14ac:dyDescent="0.3">
      <c r="A19" s="28">
        <v>6</v>
      </c>
      <c r="B19" s="29" t="s">
        <v>34</v>
      </c>
      <c r="C19" s="29" t="s">
        <v>40</v>
      </c>
      <c r="D19" s="29" t="s">
        <v>42</v>
      </c>
      <c r="E19" s="30" t="s">
        <v>47</v>
      </c>
      <c r="F19" s="30" t="s">
        <v>197</v>
      </c>
      <c r="G19" s="30" t="s">
        <v>79</v>
      </c>
      <c r="H19" s="31">
        <v>1</v>
      </c>
      <c r="I19" s="32">
        <f>IF(H19="","",VLOOKUP(H19,Listas!$A$83:$B$103,2,FALSE))</f>
        <v>0</v>
      </c>
      <c r="J19" s="30" t="s">
        <v>129</v>
      </c>
      <c r="K19" s="29">
        <v>2</v>
      </c>
      <c r="L19" s="29">
        <v>3</v>
      </c>
      <c r="M19" s="33">
        <f>IF(OR(K19="",L19=""),"",+K19+L19)</f>
        <v>5</v>
      </c>
      <c r="N19" s="34" t="str">
        <f>IF(OR(M19="",M19=0),"",LOOKUP(M19,Listas!$C$71:$E$74))</f>
        <v>Medio</v>
      </c>
      <c r="O19" s="30" t="s">
        <v>196</v>
      </c>
      <c r="P19" s="30" t="s">
        <v>149</v>
      </c>
      <c r="Q19" s="35" t="s">
        <v>147</v>
      </c>
      <c r="S19" s="29">
        <v>1</v>
      </c>
      <c r="T19" s="29">
        <v>1</v>
      </c>
      <c r="U19" s="33">
        <f t="shared" si="5"/>
        <v>2</v>
      </c>
      <c r="V19" s="34" t="str">
        <f>IF(OR(U19="",U19=0),"",LOOKUP(U19,Listas!$C$71:$E$74))</f>
        <v>Bajo</v>
      </c>
      <c r="W19" s="29" t="s">
        <v>66</v>
      </c>
      <c r="X19" s="30" t="s">
        <v>195</v>
      </c>
      <c r="Y19" s="29" t="s">
        <v>91</v>
      </c>
    </row>
    <row r="20" spans="1:25" s="67" customFormat="1" ht="157.5" customHeight="1" x14ac:dyDescent="0.35">
      <c r="A20" s="28">
        <v>7</v>
      </c>
      <c r="B20" s="29" t="s">
        <v>34</v>
      </c>
      <c r="C20" s="29" t="s">
        <v>40</v>
      </c>
      <c r="D20" s="29" t="s">
        <v>43</v>
      </c>
      <c r="E20" s="30" t="s">
        <v>47</v>
      </c>
      <c r="F20" s="30" t="s">
        <v>246</v>
      </c>
      <c r="G20" s="30" t="s">
        <v>245</v>
      </c>
      <c r="H20" s="31">
        <v>1</v>
      </c>
      <c r="I20" s="32">
        <f>IF(H20="","",VLOOKUP(H20,[1]Listas!$A$82:$B$102,2,FALSE))</f>
        <v>0</v>
      </c>
      <c r="J20" s="30" t="s">
        <v>244</v>
      </c>
      <c r="K20" s="29">
        <v>2</v>
      </c>
      <c r="L20" s="29">
        <v>2</v>
      </c>
      <c r="M20" s="33">
        <f t="shared" ref="M20" si="6">IF(OR(K20="",L20=""),"",+K20+L20)</f>
        <v>4</v>
      </c>
      <c r="N20" s="34" t="str">
        <f>IF(OR(M20="",M20=0),"",LOOKUP(M20,[1]Listas!$C$70:$E$73))</f>
        <v>Bajo</v>
      </c>
      <c r="O20" s="30" t="s">
        <v>198</v>
      </c>
      <c r="P20" s="30" t="s">
        <v>150</v>
      </c>
      <c r="Q20" s="35" t="s">
        <v>147</v>
      </c>
      <c r="R20" s="35" t="s">
        <v>148</v>
      </c>
      <c r="S20" s="29">
        <v>1</v>
      </c>
      <c r="T20" s="29">
        <v>1</v>
      </c>
      <c r="U20" s="33">
        <f t="shared" si="5"/>
        <v>2</v>
      </c>
      <c r="V20" s="34" t="str">
        <f>IF(OR(U20="",U20=0),"",LOOKUP(U20,[1]Listas!$C$70:$E$73))</f>
        <v>Bajo</v>
      </c>
      <c r="W20" s="29" t="s">
        <v>65</v>
      </c>
      <c r="X20" s="30" t="s">
        <v>170</v>
      </c>
      <c r="Y20" s="29" t="s">
        <v>91</v>
      </c>
    </row>
    <row r="21" spans="1:25" ht="163.5" customHeight="1" outlineLevel="1" x14ac:dyDescent="0.3">
      <c r="A21" s="28">
        <v>8</v>
      </c>
      <c r="B21" s="29" t="s">
        <v>34</v>
      </c>
      <c r="C21" s="29" t="s">
        <v>40</v>
      </c>
      <c r="D21" s="29" t="s">
        <v>42</v>
      </c>
      <c r="E21" s="30" t="s">
        <v>47</v>
      </c>
      <c r="F21" s="30" t="s">
        <v>202</v>
      </c>
      <c r="G21" s="30" t="s">
        <v>201</v>
      </c>
      <c r="H21" s="31">
        <v>1</v>
      </c>
      <c r="I21" s="32">
        <f>IF(H21="","",VLOOKUP(H21,[2]Listas!$A$82:$B$102,2,FALSE))</f>
        <v>0</v>
      </c>
      <c r="J21" s="30" t="s">
        <v>119</v>
      </c>
      <c r="K21" s="29">
        <v>2</v>
      </c>
      <c r="L21" s="29">
        <v>2</v>
      </c>
      <c r="M21" s="33">
        <v>4</v>
      </c>
      <c r="N21" s="34" t="str">
        <f>IF(OR(M21="",M21=0),"",LOOKUP(M21,Listas!$C$71:$E$74))</f>
        <v>Bajo</v>
      </c>
      <c r="O21" s="30" t="s">
        <v>200</v>
      </c>
      <c r="P21" s="30" t="s">
        <v>149</v>
      </c>
      <c r="Q21" s="35" t="s">
        <v>147</v>
      </c>
      <c r="R21" s="35" t="s">
        <v>99</v>
      </c>
      <c r="S21" s="29">
        <v>2</v>
      </c>
      <c r="T21" s="29">
        <v>2</v>
      </c>
      <c r="U21" s="33">
        <v>4</v>
      </c>
      <c r="V21" s="34" t="str">
        <f>IF(OR(U21="",U21=0),"",LOOKUP(U21,Listas!$C$71:$E$74))</f>
        <v>Bajo</v>
      </c>
      <c r="W21" s="29" t="s">
        <v>66</v>
      </c>
      <c r="X21" s="30" t="s">
        <v>199</v>
      </c>
      <c r="Y21" s="29" t="s">
        <v>91</v>
      </c>
    </row>
    <row r="22" spans="1:25" ht="129" customHeight="1" outlineLevel="1" x14ac:dyDescent="0.3">
      <c r="A22" s="90">
        <v>9</v>
      </c>
      <c r="B22" s="78" t="s">
        <v>35</v>
      </c>
      <c r="C22" s="78" t="s">
        <v>40</v>
      </c>
      <c r="D22" s="78" t="s">
        <v>43</v>
      </c>
      <c r="E22" s="78" t="s">
        <v>47</v>
      </c>
      <c r="F22" s="30" t="s">
        <v>120</v>
      </c>
      <c r="G22" s="30" t="s">
        <v>247</v>
      </c>
      <c r="H22" s="31">
        <v>0.5</v>
      </c>
      <c r="I22" s="32">
        <f>IF(H22="","",VLOOKUP(H22,[3]Listas!$A$82:$B$102,2,FALSE))</f>
        <v>0.5</v>
      </c>
      <c r="J22" s="77" t="s">
        <v>248</v>
      </c>
      <c r="K22" s="78">
        <v>1</v>
      </c>
      <c r="L22" s="78">
        <v>2</v>
      </c>
      <c r="M22" s="84">
        <f t="shared" ref="M22" si="7">IF(OR(K22="",L22=""),"",+K22+L22)</f>
        <v>3</v>
      </c>
      <c r="N22" s="96" t="str">
        <f>IF(OR(M22="",M22=0),"",LOOKUP(M22,Listas!$C$71:$E$74))</f>
        <v>Bajo</v>
      </c>
      <c r="O22" s="30" t="s">
        <v>203</v>
      </c>
      <c r="P22" s="30" t="s">
        <v>151</v>
      </c>
      <c r="Q22" s="81" t="s">
        <v>156</v>
      </c>
      <c r="R22" s="81" t="s">
        <v>148</v>
      </c>
      <c r="S22" s="78">
        <v>1</v>
      </c>
      <c r="T22" s="78">
        <v>1</v>
      </c>
      <c r="U22" s="84">
        <v>2</v>
      </c>
      <c r="V22" s="96" t="str">
        <f>IF(OR(U22="",U22=0),"",LOOKUP(U22,Listas!$C$71:$E$74))</f>
        <v>Bajo</v>
      </c>
      <c r="W22" s="78" t="s">
        <v>65</v>
      </c>
      <c r="X22" s="30" t="s">
        <v>204</v>
      </c>
      <c r="Y22" s="78" t="s">
        <v>97</v>
      </c>
    </row>
    <row r="23" spans="1:25" ht="201" customHeight="1" outlineLevel="1" x14ac:dyDescent="0.3">
      <c r="A23" s="91"/>
      <c r="B23" s="79"/>
      <c r="C23" s="79"/>
      <c r="D23" s="79"/>
      <c r="E23" s="79"/>
      <c r="F23" s="77" t="s">
        <v>207</v>
      </c>
      <c r="G23" s="30" t="s">
        <v>208</v>
      </c>
      <c r="H23" s="31">
        <v>0</v>
      </c>
      <c r="I23" s="32">
        <f>IF(H23="","",VLOOKUP(H23,Listas!$A$83:$B$103,2,FALSE))</f>
        <v>1</v>
      </c>
      <c r="J23" s="30" t="s">
        <v>249</v>
      </c>
      <c r="K23" s="80"/>
      <c r="L23" s="80"/>
      <c r="M23" s="86"/>
      <c r="N23" s="98"/>
      <c r="O23" s="30" t="s">
        <v>205</v>
      </c>
      <c r="P23" s="30" t="s">
        <v>102</v>
      </c>
      <c r="Q23" s="83"/>
      <c r="R23" s="83"/>
      <c r="S23" s="80"/>
      <c r="T23" s="80"/>
      <c r="U23" s="86"/>
      <c r="V23" s="98"/>
      <c r="W23" s="80"/>
      <c r="X23" s="30" t="s">
        <v>206</v>
      </c>
      <c r="Y23" s="80"/>
    </row>
    <row r="24" spans="1:25" ht="204" customHeight="1" outlineLevel="1" x14ac:dyDescent="0.3">
      <c r="A24" s="37">
        <v>10</v>
      </c>
      <c r="B24" s="29" t="s">
        <v>35</v>
      </c>
      <c r="C24" s="29" t="s">
        <v>40</v>
      </c>
      <c r="D24" s="29" t="s">
        <v>43</v>
      </c>
      <c r="E24" s="30" t="s">
        <v>106</v>
      </c>
      <c r="F24" s="30" t="s">
        <v>209</v>
      </c>
      <c r="G24" s="30" t="s">
        <v>250</v>
      </c>
      <c r="H24" s="31">
        <v>0</v>
      </c>
      <c r="I24" s="32">
        <f>IF(H24="","",VLOOKUP(H24,Listas!$A$83:$B$103,2,FALSE))</f>
        <v>1</v>
      </c>
      <c r="J24" s="30" t="s">
        <v>213</v>
      </c>
      <c r="K24" s="29">
        <v>1</v>
      </c>
      <c r="L24" s="29">
        <v>2</v>
      </c>
      <c r="M24" s="33">
        <f t="shared" ref="M24" si="8">IF(OR(K24="",L24=""),"",+K24+L24)</f>
        <v>3</v>
      </c>
      <c r="N24" s="34" t="str">
        <f>IF(OR(M24="",M24=0),"",LOOKUP(M24,Listas!$C$71:$E$74))</f>
        <v>Bajo</v>
      </c>
      <c r="O24" s="30" t="s">
        <v>210</v>
      </c>
      <c r="P24" s="30" t="s">
        <v>152</v>
      </c>
      <c r="Q24" s="35" t="s">
        <v>156</v>
      </c>
      <c r="R24" s="35" t="s">
        <v>157</v>
      </c>
      <c r="S24" s="29">
        <v>1</v>
      </c>
      <c r="T24" s="29">
        <v>1</v>
      </c>
      <c r="U24" s="33">
        <f t="shared" ref="U24" si="9">IF(OR(S24="",T24=""),"",S24+T24)</f>
        <v>2</v>
      </c>
      <c r="V24" s="34" t="str">
        <f>IF(OR(U24="",U24=0),"",LOOKUP(U24,Listas!$C$71:$E$74))</f>
        <v>Bajo</v>
      </c>
      <c r="W24" s="29" t="s">
        <v>65</v>
      </c>
      <c r="X24" s="30" t="s">
        <v>211</v>
      </c>
      <c r="Y24" s="29" t="s">
        <v>92</v>
      </c>
    </row>
    <row r="25" spans="1:25" ht="192" customHeight="1" outlineLevel="1" x14ac:dyDescent="0.3">
      <c r="A25" s="37">
        <v>11</v>
      </c>
      <c r="B25" s="29" t="s">
        <v>35</v>
      </c>
      <c r="C25" s="29" t="s">
        <v>40</v>
      </c>
      <c r="D25" s="29" t="s">
        <v>42</v>
      </c>
      <c r="E25" s="30" t="s">
        <v>45</v>
      </c>
      <c r="F25" s="30" t="s">
        <v>212</v>
      </c>
      <c r="G25" s="30" t="s">
        <v>93</v>
      </c>
      <c r="H25" s="31">
        <v>0</v>
      </c>
      <c r="I25" s="32">
        <f>IF(H25="","",VLOOKUP(H25,Listas!$A$83:$B$103,2,FALSE))</f>
        <v>1</v>
      </c>
      <c r="J25" s="30" t="s">
        <v>213</v>
      </c>
      <c r="K25" s="29">
        <v>2</v>
      </c>
      <c r="L25" s="29">
        <v>3</v>
      </c>
      <c r="M25" s="33">
        <f t="shared" ref="M25:M27" si="10">IF(OR(K25="",L25=""),"",+K25+L25)</f>
        <v>5</v>
      </c>
      <c r="N25" s="34" t="str">
        <f>IF(OR(M25="",M25=0),"",LOOKUP(M25,Listas!$C$71:$E$74))</f>
        <v>Medio</v>
      </c>
      <c r="O25" s="30" t="s">
        <v>251</v>
      </c>
      <c r="P25" s="30" t="s">
        <v>94</v>
      </c>
      <c r="Q25" s="35" t="s">
        <v>156</v>
      </c>
      <c r="R25" s="35" t="s">
        <v>157</v>
      </c>
      <c r="S25" s="29">
        <v>1</v>
      </c>
      <c r="T25" s="29">
        <v>3</v>
      </c>
      <c r="U25" s="33">
        <f t="shared" ref="U25:U27" si="11">IF(OR(S25="",T25=""),"",S25+T25)</f>
        <v>4</v>
      </c>
      <c r="V25" s="34" t="str">
        <f>IF(OR(U25="",U25=0),"",LOOKUP(U25,Listas!$C$71:$E$74))</f>
        <v>Bajo</v>
      </c>
      <c r="W25" s="29" t="s">
        <v>65</v>
      </c>
      <c r="X25" s="30" t="s">
        <v>214</v>
      </c>
      <c r="Y25" s="29" t="s">
        <v>92</v>
      </c>
    </row>
    <row r="26" spans="1:25" s="67" customFormat="1" ht="80" x14ac:dyDescent="0.35">
      <c r="A26" s="37">
        <v>12</v>
      </c>
      <c r="B26" s="62" t="s">
        <v>35</v>
      </c>
      <c r="C26" s="62" t="s">
        <v>40</v>
      </c>
      <c r="D26" s="62" t="s">
        <v>43</v>
      </c>
      <c r="E26" s="63" t="s">
        <v>47</v>
      </c>
      <c r="F26" s="71" t="s">
        <v>215</v>
      </c>
      <c r="G26" s="63" t="s">
        <v>134</v>
      </c>
      <c r="H26" s="64">
        <v>0</v>
      </c>
      <c r="I26" s="65">
        <f>IF(H26="","",VLOOKUP(H26,[1]Listas!$A$82:$B$102,2,FALSE))</f>
        <v>1</v>
      </c>
      <c r="J26" s="63" t="s">
        <v>135</v>
      </c>
      <c r="K26" s="29">
        <v>1</v>
      </c>
      <c r="L26" s="29">
        <v>2</v>
      </c>
      <c r="M26" s="33">
        <f t="shared" si="10"/>
        <v>3</v>
      </c>
      <c r="N26" s="34" t="str">
        <f>IF(OR(M26="",M26=0),"",LOOKUP(M26,[1]Listas!$C$70:$E$73))</f>
        <v>Bajo</v>
      </c>
      <c r="O26" s="63" t="s">
        <v>136</v>
      </c>
      <c r="P26" s="63" t="s">
        <v>152</v>
      </c>
      <c r="Q26" s="66" t="s">
        <v>156</v>
      </c>
      <c r="R26" s="66" t="s">
        <v>157</v>
      </c>
      <c r="S26" s="29">
        <v>1</v>
      </c>
      <c r="T26" s="29">
        <v>1</v>
      </c>
      <c r="U26" s="33">
        <f t="shared" si="11"/>
        <v>2</v>
      </c>
      <c r="V26" s="34" t="str">
        <f>IF(OR(U26="",U26=0),"",LOOKUP(U26,[1]Listas!$C$70:$E$73))</f>
        <v>Bajo</v>
      </c>
      <c r="W26" s="62" t="s">
        <v>65</v>
      </c>
      <c r="X26" s="63" t="s">
        <v>153</v>
      </c>
      <c r="Y26" s="62" t="s">
        <v>92</v>
      </c>
    </row>
    <row r="27" spans="1:25" s="67" customFormat="1" ht="70" x14ac:dyDescent="0.35">
      <c r="A27" s="37">
        <v>13</v>
      </c>
      <c r="B27" s="62" t="s">
        <v>35</v>
      </c>
      <c r="C27" s="62" t="s">
        <v>40</v>
      </c>
      <c r="D27" s="62" t="s">
        <v>43</v>
      </c>
      <c r="E27" s="63" t="s">
        <v>47</v>
      </c>
      <c r="F27" s="71" t="s">
        <v>216</v>
      </c>
      <c r="G27" s="63" t="s">
        <v>137</v>
      </c>
      <c r="H27" s="64">
        <v>0</v>
      </c>
      <c r="I27" s="65">
        <f>IF(H27="","",VLOOKUP(H27,[1]Listas!$A$82:$B$102,2,FALSE))</f>
        <v>1</v>
      </c>
      <c r="J27" s="63" t="s">
        <v>217</v>
      </c>
      <c r="K27" s="29">
        <v>1</v>
      </c>
      <c r="L27" s="29">
        <v>2</v>
      </c>
      <c r="M27" s="33">
        <f t="shared" si="10"/>
        <v>3</v>
      </c>
      <c r="N27" s="34" t="str">
        <f>IF(OR(M27="",M27=0),"",LOOKUP(M27,[1]Listas!$C$70:$E$73))</f>
        <v>Bajo</v>
      </c>
      <c r="O27" s="63" t="s">
        <v>218</v>
      </c>
      <c r="P27" s="63" t="s">
        <v>138</v>
      </c>
      <c r="Q27" s="66" t="s">
        <v>158</v>
      </c>
      <c r="R27" s="66" t="s">
        <v>159</v>
      </c>
      <c r="S27" s="29">
        <v>1</v>
      </c>
      <c r="T27" s="29">
        <v>1</v>
      </c>
      <c r="U27" s="33">
        <f t="shared" si="11"/>
        <v>2</v>
      </c>
      <c r="V27" s="34" t="str">
        <f>IF(OR(U27="",U27=0),"",LOOKUP(U27,[1]Listas!$C$70:$E$73))</f>
        <v>Bajo</v>
      </c>
      <c r="W27" s="62" t="s">
        <v>65</v>
      </c>
      <c r="X27" s="63" t="s">
        <v>219</v>
      </c>
      <c r="Y27" s="62" t="s">
        <v>92</v>
      </c>
    </row>
    <row r="28" spans="1:25" ht="151.5" customHeight="1" outlineLevel="1" x14ac:dyDescent="0.3">
      <c r="A28" s="37">
        <v>14</v>
      </c>
      <c r="B28" s="29" t="s">
        <v>35</v>
      </c>
      <c r="C28" s="29" t="s">
        <v>40</v>
      </c>
      <c r="D28" s="29" t="s">
        <v>43</v>
      </c>
      <c r="E28" s="30" t="s">
        <v>47</v>
      </c>
      <c r="F28" s="30" t="s">
        <v>252</v>
      </c>
      <c r="G28" s="30" t="s">
        <v>171</v>
      </c>
      <c r="H28" s="31">
        <v>1</v>
      </c>
      <c r="I28" s="32">
        <f>IF(H28="","",VLOOKUP(H28,[3]Listas!$A$82:$B$102,2,FALSE))</f>
        <v>0</v>
      </c>
      <c r="J28" s="30" t="s">
        <v>253</v>
      </c>
      <c r="K28" s="29">
        <v>3</v>
      </c>
      <c r="L28" s="29">
        <v>2</v>
      </c>
      <c r="M28" s="33">
        <v>5</v>
      </c>
      <c r="N28" s="34" t="str">
        <f>IF(OR(M28="",M28=0),"",LOOKUP(M28,Listas!$C$71:$E$74))</f>
        <v>Medio</v>
      </c>
      <c r="O28" s="30" t="s">
        <v>220</v>
      </c>
      <c r="P28" s="30" t="s">
        <v>98</v>
      </c>
      <c r="Q28" s="35" t="s">
        <v>158</v>
      </c>
      <c r="R28" s="35" t="s">
        <v>159</v>
      </c>
      <c r="S28" s="29">
        <v>1</v>
      </c>
      <c r="T28" s="29">
        <v>1</v>
      </c>
      <c r="U28" s="33">
        <v>2</v>
      </c>
      <c r="V28" s="34" t="str">
        <f>IF(OR(U28="",U28=0),"",LOOKUP(U28,Listas!$C$71:$E$74))</f>
        <v>Bajo</v>
      </c>
      <c r="W28" s="29" t="s">
        <v>66</v>
      </c>
      <c r="X28" s="29" t="s">
        <v>172</v>
      </c>
      <c r="Y28" s="29" t="s">
        <v>97</v>
      </c>
    </row>
    <row r="29" spans="1:25" ht="154.5" customHeight="1" outlineLevel="1" x14ac:dyDescent="0.3">
      <c r="A29" s="38">
        <v>15</v>
      </c>
      <c r="B29" s="29" t="s">
        <v>36</v>
      </c>
      <c r="C29" s="29" t="s">
        <v>40</v>
      </c>
      <c r="D29" s="29" t="s">
        <v>42</v>
      </c>
      <c r="E29" s="30" t="s">
        <v>47</v>
      </c>
      <c r="F29" s="30" t="s">
        <v>174</v>
      </c>
      <c r="G29" s="30" t="s">
        <v>173</v>
      </c>
      <c r="H29" s="31">
        <v>1</v>
      </c>
      <c r="I29" s="32">
        <f>IF(H29="","",VLOOKUP(H29,Listas!$A$83:$B$103,2,FALSE))</f>
        <v>0</v>
      </c>
      <c r="J29" s="30" t="s">
        <v>221</v>
      </c>
      <c r="K29" s="29">
        <v>1</v>
      </c>
      <c r="L29" s="29">
        <v>2</v>
      </c>
      <c r="M29" s="33">
        <f t="shared" ref="M29:M31" si="12">IF(OR(K29="",L29=""),"",+K29+L29)</f>
        <v>3</v>
      </c>
      <c r="N29" s="34" t="str">
        <f>IF(OR(M29="",M29=0),"",LOOKUP(M29,Listas!$C$71:$E$74))</f>
        <v>Bajo</v>
      </c>
      <c r="O29" s="30" t="s">
        <v>222</v>
      </c>
      <c r="P29" s="30" t="s">
        <v>161</v>
      </c>
      <c r="Q29" s="35" t="s">
        <v>160</v>
      </c>
      <c r="R29" s="35" t="s">
        <v>85</v>
      </c>
      <c r="S29" s="29">
        <v>1</v>
      </c>
      <c r="T29" s="29">
        <v>1</v>
      </c>
      <c r="U29" s="33">
        <f t="shared" si="5"/>
        <v>2</v>
      </c>
      <c r="V29" s="34" t="str">
        <f>IF(OR(U29="",U29=0),"",LOOKUP(U29,Listas!$C$71:$E$74))</f>
        <v>Bajo</v>
      </c>
      <c r="W29" s="29" t="s">
        <v>66</v>
      </c>
      <c r="X29" s="30" t="s">
        <v>254</v>
      </c>
      <c r="Y29" s="29" t="s">
        <v>80</v>
      </c>
    </row>
    <row r="30" spans="1:25" ht="150.75" customHeight="1" outlineLevel="1" x14ac:dyDescent="0.3">
      <c r="A30" s="38">
        <v>16</v>
      </c>
      <c r="B30" s="29" t="s">
        <v>36</v>
      </c>
      <c r="C30" s="29" t="s">
        <v>40</v>
      </c>
      <c r="D30" s="29" t="s">
        <v>43</v>
      </c>
      <c r="E30" s="30" t="s">
        <v>47</v>
      </c>
      <c r="F30" s="30" t="s">
        <v>174</v>
      </c>
      <c r="G30" s="30" t="s">
        <v>175</v>
      </c>
      <c r="H30" s="31">
        <v>0</v>
      </c>
      <c r="I30" s="32">
        <f>IF(H30="","",VLOOKUP(H30,Listas!$A$83:$B$103,2,FALSE))</f>
        <v>1</v>
      </c>
      <c r="J30" s="30" t="s">
        <v>255</v>
      </c>
      <c r="K30" s="29">
        <v>3</v>
      </c>
      <c r="L30" s="29">
        <v>2</v>
      </c>
      <c r="M30" s="33">
        <f t="shared" si="12"/>
        <v>5</v>
      </c>
      <c r="N30" s="34" t="str">
        <f>IF(OR(M30="",M30=0),"",LOOKUP(M30,Listas!$C$71:$E$74))</f>
        <v>Medio</v>
      </c>
      <c r="O30" s="30" t="s">
        <v>223</v>
      </c>
      <c r="P30" s="30" t="s">
        <v>154</v>
      </c>
      <c r="Q30" s="35" t="s">
        <v>160</v>
      </c>
      <c r="R30" s="35" t="s">
        <v>85</v>
      </c>
      <c r="S30" s="29">
        <v>1</v>
      </c>
      <c r="T30" s="29">
        <v>1</v>
      </c>
      <c r="U30" s="33">
        <f t="shared" si="5"/>
        <v>2</v>
      </c>
      <c r="V30" s="34" t="str">
        <f>IF(OR(U30="",U30=0),"",LOOKUP(U30,Listas!$C$71:$E$74))</f>
        <v>Bajo</v>
      </c>
      <c r="W30" s="29" t="s">
        <v>65</v>
      </c>
      <c r="X30" s="30" t="s">
        <v>256</v>
      </c>
      <c r="Y30" s="29" t="s">
        <v>81</v>
      </c>
    </row>
    <row r="31" spans="1:25" ht="167.25" customHeight="1" outlineLevel="1" x14ac:dyDescent="0.3">
      <c r="A31" s="38">
        <v>17</v>
      </c>
      <c r="B31" s="29" t="s">
        <v>36</v>
      </c>
      <c r="C31" s="29" t="s">
        <v>40</v>
      </c>
      <c r="D31" s="29" t="s">
        <v>43</v>
      </c>
      <c r="E31" s="30" t="s">
        <v>47</v>
      </c>
      <c r="F31" s="30" t="s">
        <v>174</v>
      </c>
      <c r="G31" s="30" t="s">
        <v>176</v>
      </c>
      <c r="H31" s="31">
        <v>0</v>
      </c>
      <c r="I31" s="32">
        <f>IF(H31="","",VLOOKUP(H31,Listas!$A$83:$B$103,2,FALSE))</f>
        <v>1</v>
      </c>
      <c r="J31" s="30" t="s">
        <v>258</v>
      </c>
      <c r="K31" s="29">
        <v>1</v>
      </c>
      <c r="L31" s="29">
        <v>3</v>
      </c>
      <c r="M31" s="33">
        <f t="shared" si="12"/>
        <v>4</v>
      </c>
      <c r="N31" s="34" t="str">
        <f>IF(OR(M31="",M31=0),"",LOOKUP(M31,Listas!$C$71:$E$74))</f>
        <v>Bajo</v>
      </c>
      <c r="O31" s="30" t="s">
        <v>162</v>
      </c>
      <c r="P31" s="30" t="s">
        <v>155</v>
      </c>
      <c r="Q31" s="35" t="s">
        <v>160</v>
      </c>
      <c r="R31" s="35" t="s">
        <v>85</v>
      </c>
      <c r="S31" s="29">
        <v>1</v>
      </c>
      <c r="T31" s="29">
        <v>1</v>
      </c>
      <c r="U31" s="33">
        <f t="shared" si="5"/>
        <v>2</v>
      </c>
      <c r="V31" s="34" t="str">
        <f>IF(OR(U31="",U31=0),"",LOOKUP(U31,Listas!$C$71:$E$74))</f>
        <v>Bajo</v>
      </c>
      <c r="W31" s="29" t="s">
        <v>65</v>
      </c>
      <c r="X31" s="30" t="s">
        <v>257</v>
      </c>
      <c r="Y31" s="29" t="s">
        <v>130</v>
      </c>
    </row>
    <row r="32" spans="1:25" ht="158.25" customHeight="1" outlineLevel="1" x14ac:dyDescent="0.3">
      <c r="A32" s="99">
        <v>18</v>
      </c>
      <c r="B32" s="78" t="s">
        <v>37</v>
      </c>
      <c r="C32" s="78" t="s">
        <v>40</v>
      </c>
      <c r="D32" s="78" t="s">
        <v>43</v>
      </c>
      <c r="E32" s="78" t="s">
        <v>47</v>
      </c>
      <c r="F32" s="78" t="s">
        <v>259</v>
      </c>
      <c r="G32" s="69" t="s">
        <v>139</v>
      </c>
      <c r="H32" s="92">
        <v>0</v>
      </c>
      <c r="I32" s="94">
        <f>IF(H32="","",VLOOKUP(H32,Listas!$A$83:$B$103,2,FALSE))</f>
        <v>1</v>
      </c>
      <c r="J32" s="30" t="s">
        <v>260</v>
      </c>
      <c r="K32" s="78">
        <v>2</v>
      </c>
      <c r="L32" s="78">
        <v>3</v>
      </c>
      <c r="M32" s="84">
        <f>IF(OR(K32="",L32=""),"",+K32+L32)</f>
        <v>5</v>
      </c>
      <c r="N32" s="96" t="str">
        <f>IF(OR(M32="",M32=0),"",LOOKUP(M32,Listas!$C$71:$E$74))</f>
        <v>Medio</v>
      </c>
      <c r="O32" s="78" t="s">
        <v>261</v>
      </c>
      <c r="P32" s="78" t="s">
        <v>83</v>
      </c>
      <c r="Q32" s="81" t="s">
        <v>164</v>
      </c>
      <c r="R32" s="81" t="s">
        <v>86</v>
      </c>
      <c r="S32" s="78">
        <v>1</v>
      </c>
      <c r="T32" s="78">
        <v>1</v>
      </c>
      <c r="U32" s="84">
        <f>IF(OR(S32="",T32=""),"",S32+T32)</f>
        <v>2</v>
      </c>
      <c r="V32" s="96" t="str">
        <f>IF(OR(U32="",U32=0),"",LOOKUP(U32,Listas!$C$71:$E$74))</f>
        <v>Bajo</v>
      </c>
      <c r="W32" s="78" t="s">
        <v>65</v>
      </c>
      <c r="X32" s="78" t="s">
        <v>262</v>
      </c>
      <c r="Y32" s="78" t="s">
        <v>82</v>
      </c>
    </row>
    <row r="33" spans="1:25" ht="54.75" customHeight="1" outlineLevel="1" x14ac:dyDescent="0.3">
      <c r="A33" s="100"/>
      <c r="B33" s="79"/>
      <c r="C33" s="79"/>
      <c r="D33" s="79"/>
      <c r="E33" s="79"/>
      <c r="F33" s="79"/>
      <c r="G33" s="30" t="s">
        <v>103</v>
      </c>
      <c r="H33" s="102"/>
      <c r="I33" s="103"/>
      <c r="J33" s="30" t="s">
        <v>121</v>
      </c>
      <c r="K33" s="79"/>
      <c r="L33" s="79"/>
      <c r="M33" s="85"/>
      <c r="N33" s="97"/>
      <c r="O33" s="79"/>
      <c r="P33" s="79"/>
      <c r="Q33" s="82"/>
      <c r="R33" s="82"/>
      <c r="S33" s="79"/>
      <c r="T33" s="79"/>
      <c r="U33" s="85"/>
      <c r="V33" s="97"/>
      <c r="W33" s="79"/>
      <c r="X33" s="79"/>
      <c r="Y33" s="79"/>
    </row>
    <row r="34" spans="1:25" ht="50.25" customHeight="1" outlineLevel="1" x14ac:dyDescent="0.3">
      <c r="A34" s="100"/>
      <c r="B34" s="79"/>
      <c r="C34" s="79"/>
      <c r="D34" s="79"/>
      <c r="E34" s="79"/>
      <c r="F34" s="79"/>
      <c r="G34" s="69" t="s">
        <v>140</v>
      </c>
      <c r="H34" s="102"/>
      <c r="I34" s="103"/>
      <c r="J34" s="78" t="s">
        <v>115</v>
      </c>
      <c r="K34" s="79"/>
      <c r="L34" s="79"/>
      <c r="M34" s="85"/>
      <c r="N34" s="97"/>
      <c r="O34" s="79"/>
      <c r="P34" s="79"/>
      <c r="Q34" s="82"/>
      <c r="R34" s="82"/>
      <c r="S34" s="79"/>
      <c r="T34" s="79"/>
      <c r="U34" s="85"/>
      <c r="V34" s="97"/>
      <c r="W34" s="79"/>
      <c r="X34" s="79"/>
      <c r="Y34" s="79"/>
    </row>
    <row r="35" spans="1:25" ht="21.75" customHeight="1" outlineLevel="1" x14ac:dyDescent="0.3">
      <c r="A35" s="100"/>
      <c r="B35" s="79"/>
      <c r="C35" s="79"/>
      <c r="D35" s="79"/>
      <c r="E35" s="79"/>
      <c r="F35" s="79"/>
      <c r="G35" s="30" t="s">
        <v>104</v>
      </c>
      <c r="H35" s="102"/>
      <c r="I35" s="103"/>
      <c r="J35" s="80"/>
      <c r="K35" s="79"/>
      <c r="L35" s="79"/>
      <c r="M35" s="85"/>
      <c r="N35" s="97"/>
      <c r="O35" s="80"/>
      <c r="P35" s="79"/>
      <c r="Q35" s="82"/>
      <c r="R35" s="82"/>
      <c r="S35" s="79"/>
      <c r="T35" s="79"/>
      <c r="U35" s="85"/>
      <c r="V35" s="97"/>
      <c r="W35" s="79"/>
      <c r="X35" s="79"/>
      <c r="Y35" s="79"/>
    </row>
    <row r="36" spans="1:25" ht="143.25" customHeight="1" outlineLevel="1" x14ac:dyDescent="0.3">
      <c r="A36" s="39">
        <v>19</v>
      </c>
      <c r="B36" s="29" t="s">
        <v>37</v>
      </c>
      <c r="C36" s="29" t="s">
        <v>40</v>
      </c>
      <c r="D36" s="29" t="s">
        <v>42</v>
      </c>
      <c r="E36" s="30" t="s">
        <v>47</v>
      </c>
      <c r="F36" s="30" t="s">
        <v>263</v>
      </c>
      <c r="G36" s="30" t="s">
        <v>107</v>
      </c>
      <c r="H36" s="31">
        <v>1</v>
      </c>
      <c r="I36" s="32">
        <f>IF(H36="","",VLOOKUP(H36,Listas!$A$83:$B$103,2,FALSE))</f>
        <v>0</v>
      </c>
      <c r="J36" s="30" t="s">
        <v>122</v>
      </c>
      <c r="K36" s="29">
        <v>1</v>
      </c>
      <c r="L36" s="29">
        <v>1</v>
      </c>
      <c r="M36" s="33">
        <f>IF(OR(K36="",L36=""),"",+K36+L36)</f>
        <v>2</v>
      </c>
      <c r="N36" s="34" t="str">
        <f>IF(OR(M36="",M36=0),"",LOOKUP(M36,Listas!$C$71:$E$74))</f>
        <v>Bajo</v>
      </c>
      <c r="O36" s="72" t="s">
        <v>163</v>
      </c>
      <c r="P36" s="30" t="s">
        <v>87</v>
      </c>
      <c r="Q36" s="35" t="s">
        <v>164</v>
      </c>
      <c r="R36" s="35" t="s">
        <v>86</v>
      </c>
      <c r="S36" s="29">
        <v>1</v>
      </c>
      <c r="T36" s="29">
        <v>1</v>
      </c>
      <c r="U36" s="33">
        <f>IF(OR(S36="",T36=""),"",S36+T36)</f>
        <v>2</v>
      </c>
      <c r="V36" s="34" t="str">
        <f>IF(OR(U36="",U36=0),"",LOOKUP(U36,Listas!$C$71:$E$74))</f>
        <v>Bajo</v>
      </c>
      <c r="W36" s="29" t="s">
        <v>66</v>
      </c>
      <c r="X36" s="29" t="s">
        <v>89</v>
      </c>
      <c r="Y36" s="29" t="s">
        <v>82</v>
      </c>
    </row>
    <row r="37" spans="1:25" s="68" customFormat="1" ht="129" customHeight="1" outlineLevel="1" x14ac:dyDescent="0.25">
      <c r="A37" s="39">
        <v>20</v>
      </c>
      <c r="B37" s="29" t="s">
        <v>37</v>
      </c>
      <c r="C37" s="29" t="s">
        <v>40</v>
      </c>
      <c r="D37" s="29" t="s">
        <v>42</v>
      </c>
      <c r="E37" s="30" t="s">
        <v>47</v>
      </c>
      <c r="F37" s="30" t="s">
        <v>108</v>
      </c>
      <c r="G37" s="30" t="s">
        <v>264</v>
      </c>
      <c r="H37" s="31">
        <v>1</v>
      </c>
      <c r="I37" s="32">
        <f>IF(H37="","",VLOOKUP(H37,Listas!$A$83:$B$103,2,FALSE))</f>
        <v>0</v>
      </c>
      <c r="J37" s="30" t="s">
        <v>165</v>
      </c>
      <c r="K37" s="29">
        <v>2</v>
      </c>
      <c r="L37" s="29">
        <v>3</v>
      </c>
      <c r="M37" s="33">
        <f t="shared" ref="M37" si="13">IF(OR(K37="",L37=""),"",+K37+L37)</f>
        <v>5</v>
      </c>
      <c r="N37" s="34" t="str">
        <f>IF(OR(M37="",M37=0),"",LOOKUP(M37,Listas!$C$71:$E$74))</f>
        <v>Medio</v>
      </c>
      <c r="O37" s="30" t="s">
        <v>96</v>
      </c>
      <c r="P37" s="30" t="s">
        <v>83</v>
      </c>
      <c r="Q37" s="35" t="s">
        <v>164</v>
      </c>
      <c r="R37" s="35" t="s">
        <v>90</v>
      </c>
      <c r="S37" s="29">
        <v>1</v>
      </c>
      <c r="T37" s="29">
        <v>1</v>
      </c>
      <c r="U37" s="33">
        <f t="shared" ref="U37" si="14">IF(OR(S37="",T37=""),"",S37+T37)</f>
        <v>2</v>
      </c>
      <c r="V37" s="34" t="str">
        <f>IF(OR(U37="",U37=0),"",LOOKUP(U37,Listas!$C$71:$E$74))</f>
        <v>Bajo</v>
      </c>
      <c r="W37" s="29" t="s">
        <v>65</v>
      </c>
      <c r="X37" s="29" t="s">
        <v>224</v>
      </c>
      <c r="Y37" s="29" t="s">
        <v>82</v>
      </c>
    </row>
    <row r="38" spans="1:25" ht="52.5" outlineLevel="1" x14ac:dyDescent="0.3">
      <c r="A38" s="99">
        <v>21</v>
      </c>
      <c r="B38" s="78" t="s">
        <v>37</v>
      </c>
      <c r="C38" s="78" t="s">
        <v>40</v>
      </c>
      <c r="D38" s="78" t="s">
        <v>43</v>
      </c>
      <c r="E38" s="78" t="s">
        <v>45</v>
      </c>
      <c r="F38" s="78" t="s">
        <v>225</v>
      </c>
      <c r="G38" s="30" t="s">
        <v>95</v>
      </c>
      <c r="H38" s="92">
        <v>0</v>
      </c>
      <c r="I38" s="94">
        <f>IF(H38="","",VLOOKUP(H38,Listas!$A$83:$B$103,2,FALSE))</f>
        <v>1</v>
      </c>
      <c r="J38" s="78" t="s">
        <v>226</v>
      </c>
      <c r="K38" s="78">
        <v>2</v>
      </c>
      <c r="L38" s="78">
        <v>2</v>
      </c>
      <c r="M38" s="84">
        <f>IF(OR(K38="",L38=""),"",+K38+L38)</f>
        <v>4</v>
      </c>
      <c r="N38" s="96" t="str">
        <f>IF(OR(M38="",M38=0),"",LOOKUP(M38,Listas!$C$71:$E$74))</f>
        <v>Bajo</v>
      </c>
      <c r="O38" s="78" t="s">
        <v>227</v>
      </c>
      <c r="P38" s="78" t="s">
        <v>84</v>
      </c>
      <c r="Q38" s="81" t="s">
        <v>164</v>
      </c>
      <c r="R38" s="81" t="s">
        <v>86</v>
      </c>
      <c r="S38" s="78">
        <v>1</v>
      </c>
      <c r="T38" s="78">
        <v>1</v>
      </c>
      <c r="U38" s="84">
        <f>IF(OR(S38="",T38=""),"",S38+T38)</f>
        <v>2</v>
      </c>
      <c r="V38" s="96" t="str">
        <f>IF(OR(U38="",U38=0),"",LOOKUP(U38,Listas!$C$71:$E$74))</f>
        <v>Bajo</v>
      </c>
      <c r="W38" s="78" t="s">
        <v>65</v>
      </c>
      <c r="X38" s="78" t="s">
        <v>265</v>
      </c>
      <c r="Y38" s="78" t="s">
        <v>82</v>
      </c>
    </row>
    <row r="39" spans="1:25" ht="38.25" customHeight="1" outlineLevel="1" x14ac:dyDescent="0.3">
      <c r="A39" s="101"/>
      <c r="B39" s="80"/>
      <c r="C39" s="80"/>
      <c r="D39" s="80"/>
      <c r="E39" s="80"/>
      <c r="F39" s="80"/>
      <c r="G39" s="30" t="s">
        <v>123</v>
      </c>
      <c r="H39" s="93"/>
      <c r="I39" s="95"/>
      <c r="J39" s="80"/>
      <c r="K39" s="80"/>
      <c r="L39" s="80"/>
      <c r="M39" s="86"/>
      <c r="N39" s="98"/>
      <c r="O39" s="80"/>
      <c r="P39" s="80"/>
      <c r="Q39" s="83"/>
      <c r="R39" s="83"/>
      <c r="S39" s="80"/>
      <c r="T39" s="80"/>
      <c r="U39" s="86"/>
      <c r="V39" s="98"/>
      <c r="W39" s="80"/>
      <c r="X39" s="80"/>
      <c r="Y39" s="80"/>
    </row>
    <row r="40" spans="1:25" ht="42" outlineLevel="1" x14ac:dyDescent="0.3">
      <c r="A40" s="99">
        <v>22</v>
      </c>
      <c r="B40" s="78" t="s">
        <v>37</v>
      </c>
      <c r="C40" s="78" t="s">
        <v>40</v>
      </c>
      <c r="D40" s="78" t="s">
        <v>43</v>
      </c>
      <c r="E40" s="78" t="s">
        <v>47</v>
      </c>
      <c r="F40" s="78" t="s">
        <v>124</v>
      </c>
      <c r="G40" s="30" t="s">
        <v>110</v>
      </c>
      <c r="H40" s="92">
        <v>0</v>
      </c>
      <c r="I40" s="94">
        <f>IF(H40="","",VLOOKUP(H40,Listas!$A$83:$B$103,2,FALSE))</f>
        <v>1</v>
      </c>
      <c r="J40" s="30" t="s">
        <v>266</v>
      </c>
      <c r="K40" s="78">
        <v>2</v>
      </c>
      <c r="L40" s="78">
        <v>2</v>
      </c>
      <c r="M40" s="84">
        <f>IF(OR(K40="",L40=""),"",+K40+L40)</f>
        <v>4</v>
      </c>
      <c r="N40" s="96" t="str">
        <f>IF(OR(M40="",M40=0),"",LOOKUP(M40,Listas!$C$71:$E$74))</f>
        <v>Bajo</v>
      </c>
      <c r="O40" s="78" t="s">
        <v>228</v>
      </c>
      <c r="P40" s="78" t="s">
        <v>83</v>
      </c>
      <c r="Q40" s="81" t="s">
        <v>164</v>
      </c>
      <c r="R40" s="81" t="s">
        <v>86</v>
      </c>
      <c r="S40" s="78">
        <v>1</v>
      </c>
      <c r="T40" s="78">
        <v>1</v>
      </c>
      <c r="U40" s="84">
        <f>IF(OR(S40="",T40=""),"",S40+T40)</f>
        <v>2</v>
      </c>
      <c r="V40" s="96" t="str">
        <f>IF(OR(U40="",U40=0),"",LOOKUP(U40,Listas!$C$71:$E$74))</f>
        <v>Bajo</v>
      </c>
      <c r="W40" s="78" t="s">
        <v>66</v>
      </c>
      <c r="X40" s="78" t="s">
        <v>267</v>
      </c>
      <c r="Y40" s="78" t="s">
        <v>82</v>
      </c>
    </row>
    <row r="41" spans="1:25" ht="51" customHeight="1" outlineLevel="1" x14ac:dyDescent="0.3">
      <c r="A41" s="100"/>
      <c r="B41" s="79"/>
      <c r="C41" s="79"/>
      <c r="D41" s="79"/>
      <c r="E41" s="79"/>
      <c r="F41" s="79"/>
      <c r="G41" s="30" t="s">
        <v>109</v>
      </c>
      <c r="H41" s="93"/>
      <c r="I41" s="95"/>
      <c r="J41" s="30" t="s">
        <v>125</v>
      </c>
      <c r="K41" s="79"/>
      <c r="L41" s="79"/>
      <c r="M41" s="85"/>
      <c r="N41" s="97"/>
      <c r="O41" s="79"/>
      <c r="P41" s="79"/>
      <c r="Q41" s="82"/>
      <c r="R41" s="82"/>
      <c r="S41" s="79"/>
      <c r="T41" s="79"/>
      <c r="U41" s="85"/>
      <c r="V41" s="97"/>
      <c r="W41" s="79"/>
      <c r="X41" s="79"/>
      <c r="Y41" s="79"/>
    </row>
    <row r="42" spans="1:25" s="67" customFormat="1" ht="93.75" customHeight="1" outlineLevel="1" x14ac:dyDescent="0.35">
      <c r="A42" s="101"/>
      <c r="B42" s="80"/>
      <c r="C42" s="80"/>
      <c r="D42" s="29" t="s">
        <v>42</v>
      </c>
      <c r="E42" s="80"/>
      <c r="F42" s="40" t="s">
        <v>111</v>
      </c>
      <c r="G42" s="30" t="s">
        <v>105</v>
      </c>
      <c r="H42" s="31">
        <v>1</v>
      </c>
      <c r="I42" s="32">
        <f>IF(H42="","",VLOOKUP(H42,[4]Listas!$A$82:$B$102,2,FALSE))</f>
        <v>0</v>
      </c>
      <c r="J42" s="30" t="s">
        <v>126</v>
      </c>
      <c r="K42" s="80"/>
      <c r="L42" s="80"/>
      <c r="M42" s="86"/>
      <c r="N42" s="98"/>
      <c r="O42" s="80"/>
      <c r="P42" s="80"/>
      <c r="Q42" s="83"/>
      <c r="R42" s="83"/>
      <c r="S42" s="80"/>
      <c r="T42" s="80"/>
      <c r="U42" s="86"/>
      <c r="V42" s="98"/>
      <c r="W42" s="80"/>
      <c r="X42" s="80"/>
      <c r="Y42" s="80"/>
    </row>
    <row r="43" spans="1:25" ht="122.25" customHeight="1" outlineLevel="1" x14ac:dyDescent="0.3">
      <c r="A43" s="39">
        <v>23</v>
      </c>
      <c r="B43" s="29" t="s">
        <v>37</v>
      </c>
      <c r="C43" s="29" t="s">
        <v>40</v>
      </c>
      <c r="D43" s="29" t="s">
        <v>43</v>
      </c>
      <c r="E43" s="30" t="s">
        <v>47</v>
      </c>
      <c r="F43" s="30" t="s">
        <v>127</v>
      </c>
      <c r="G43" s="30" t="s">
        <v>177</v>
      </c>
      <c r="H43" s="31">
        <v>0</v>
      </c>
      <c r="I43" s="32">
        <f>IF(H43="","",VLOOKUP(H43,Listas!$A$83:$B$103,2,FALSE))</f>
        <v>1</v>
      </c>
      <c r="J43" s="30" t="s">
        <v>178</v>
      </c>
      <c r="K43" s="29">
        <v>1</v>
      </c>
      <c r="L43" s="29">
        <v>2</v>
      </c>
      <c r="M43" s="33">
        <f>IF(OR(K43="",L43=""),"",+K43+L43)</f>
        <v>3</v>
      </c>
      <c r="N43" s="34" t="str">
        <f>IF(OR(M43="",M43=0),"",LOOKUP(M43,Listas!$C$71:$E$74))</f>
        <v>Bajo</v>
      </c>
      <c r="O43" s="30" t="s">
        <v>268</v>
      </c>
      <c r="P43" s="30" t="s">
        <v>83</v>
      </c>
      <c r="Q43" s="35" t="s">
        <v>164</v>
      </c>
      <c r="R43" s="35" t="s">
        <v>86</v>
      </c>
      <c r="S43" s="29">
        <v>1</v>
      </c>
      <c r="T43" s="29">
        <v>2</v>
      </c>
      <c r="U43" s="33">
        <f>IF(OR(S43="",T43=""),"",S43+T43)</f>
        <v>3</v>
      </c>
      <c r="V43" s="34" t="str">
        <f>IF(OR(U43="",U43=0),"",LOOKUP(U43,Listas!$C$71:$E$74))</f>
        <v>Bajo</v>
      </c>
      <c r="W43" s="29" t="s">
        <v>65</v>
      </c>
      <c r="X43" s="29" t="s">
        <v>224</v>
      </c>
      <c r="Y43" s="29" t="s">
        <v>82</v>
      </c>
    </row>
    <row r="44" spans="1:25" ht="113.25" customHeight="1" outlineLevel="1" x14ac:dyDescent="0.3">
      <c r="A44" s="39">
        <v>24</v>
      </c>
      <c r="B44" s="29" t="s">
        <v>37</v>
      </c>
      <c r="C44" s="29" t="s">
        <v>40</v>
      </c>
      <c r="D44" s="29" t="s">
        <v>43</v>
      </c>
      <c r="E44" s="30" t="s">
        <v>47</v>
      </c>
      <c r="F44" s="30" t="s">
        <v>112</v>
      </c>
      <c r="G44" s="30" t="s">
        <v>113</v>
      </c>
      <c r="H44" s="31">
        <v>0.5</v>
      </c>
      <c r="I44" s="32">
        <f>IF(H44="","",VLOOKUP(H44,Listas!$A$83:$B$103,2,FALSE))</f>
        <v>0.5</v>
      </c>
      <c r="J44" s="30" t="s">
        <v>269</v>
      </c>
      <c r="K44" s="29">
        <v>1</v>
      </c>
      <c r="L44" s="29">
        <v>1</v>
      </c>
      <c r="M44" s="33">
        <f>IF(OR(K44="",L44=""),"",+K44+L44)</f>
        <v>2</v>
      </c>
      <c r="N44" s="34" t="str">
        <f>IF(OR(M44="",M44=0),"",LOOKUP(M44,Listas!$C$71:$E$74))</f>
        <v>Bajo</v>
      </c>
      <c r="O44" s="30" t="s">
        <v>270</v>
      </c>
      <c r="P44" s="30" t="s">
        <v>83</v>
      </c>
      <c r="Q44" s="35" t="s">
        <v>164</v>
      </c>
      <c r="R44" s="35" t="s">
        <v>86</v>
      </c>
      <c r="S44" s="29">
        <v>2</v>
      </c>
      <c r="T44" s="29">
        <v>2</v>
      </c>
      <c r="U44" s="33">
        <f>IF(OR(S44="",T44=""),"",S44+T44)</f>
        <v>4</v>
      </c>
      <c r="V44" s="34" t="str">
        <f>IF(OR(U44="",U44=0),"",LOOKUP(U44,Listas!$C$71:$E$74))</f>
        <v>Bajo</v>
      </c>
      <c r="W44" s="29" t="s">
        <v>66</v>
      </c>
      <c r="X44" s="29" t="s">
        <v>271</v>
      </c>
      <c r="Y44" s="29" t="s">
        <v>82</v>
      </c>
    </row>
    <row r="45" spans="1:25" ht="144" customHeight="1" outlineLevel="1" x14ac:dyDescent="0.3">
      <c r="A45" s="39">
        <v>25</v>
      </c>
      <c r="B45" s="29" t="s">
        <v>37</v>
      </c>
      <c r="C45" s="29" t="s">
        <v>40</v>
      </c>
      <c r="D45" s="29" t="s">
        <v>43</v>
      </c>
      <c r="E45" s="30" t="s">
        <v>69</v>
      </c>
      <c r="F45" s="30" t="s">
        <v>114</v>
      </c>
      <c r="G45" s="30" t="s">
        <v>229</v>
      </c>
      <c r="H45" s="31">
        <v>0</v>
      </c>
      <c r="I45" s="32">
        <f>IF(H45="","",VLOOKUP(H45,Listas!$A$83:$B$103,2,FALSE))</f>
        <v>1</v>
      </c>
      <c r="J45" s="30" t="s">
        <v>232</v>
      </c>
      <c r="K45" s="29">
        <v>1</v>
      </c>
      <c r="L45" s="29">
        <v>2</v>
      </c>
      <c r="M45" s="33">
        <f>IF(OR(K45="",L45=""),"",+K45+L45)</f>
        <v>3</v>
      </c>
      <c r="N45" s="34" t="str">
        <f>IF(OR(M45="",M45=0),"",LOOKUP(M45,Listas!$C$71:$E$74))</f>
        <v>Bajo</v>
      </c>
      <c r="O45" s="30" t="s">
        <v>233</v>
      </c>
      <c r="P45" s="30" t="s">
        <v>83</v>
      </c>
      <c r="Q45" s="35" t="s">
        <v>164</v>
      </c>
      <c r="R45" s="35" t="s">
        <v>86</v>
      </c>
      <c r="S45" s="29">
        <v>1</v>
      </c>
      <c r="T45" s="29">
        <v>1</v>
      </c>
      <c r="U45" s="33">
        <f>IF(OR(S45="",T45=""),"",S45+T45)</f>
        <v>2</v>
      </c>
      <c r="V45" s="34" t="str">
        <f>IF(OR(U45="",U45=0),"",LOOKUP(U45,Listas!$C$71:$E$74))</f>
        <v>Bajo</v>
      </c>
      <c r="W45" s="29" t="s">
        <v>66</v>
      </c>
      <c r="X45" s="29" t="s">
        <v>224</v>
      </c>
      <c r="Y45" s="29" t="s">
        <v>82</v>
      </c>
    </row>
    <row r="46" spans="1:25" ht="409.5" customHeight="1" x14ac:dyDescent="0.3">
      <c r="A46" s="39">
        <v>26</v>
      </c>
      <c r="B46" s="54" t="s">
        <v>37</v>
      </c>
      <c r="C46" s="29" t="s">
        <v>40</v>
      </c>
      <c r="D46" s="54" t="s">
        <v>43</v>
      </c>
      <c r="E46" s="55" t="s">
        <v>48</v>
      </c>
      <c r="F46" s="55" t="s">
        <v>230</v>
      </c>
      <c r="G46" s="55" t="s">
        <v>272</v>
      </c>
      <c r="H46" s="56">
        <v>0.5</v>
      </c>
      <c r="I46" s="57">
        <f>IF(H46="","",VLOOKUP(H46,Listas!$A$83:$B$103,2,FALSE))</f>
        <v>0.5</v>
      </c>
      <c r="J46" s="55" t="s">
        <v>231</v>
      </c>
      <c r="K46" s="29">
        <v>3</v>
      </c>
      <c r="L46" s="29">
        <v>2</v>
      </c>
      <c r="M46" s="58">
        <f t="shared" ref="M46" si="15">IF(OR(K46="",L46=""),"",+K46+L46)</f>
        <v>5</v>
      </c>
      <c r="N46" s="34" t="str">
        <f>IF(OR(M46="",M46=0),"",LOOKUP(M46,Listas!$C$71:$E$74))</f>
        <v>Medio</v>
      </c>
      <c r="O46" s="55" t="s">
        <v>166</v>
      </c>
      <c r="P46" s="55" t="s">
        <v>167</v>
      </c>
      <c r="Q46" s="59" t="s">
        <v>164</v>
      </c>
      <c r="R46" s="59" t="s">
        <v>131</v>
      </c>
      <c r="S46" s="29">
        <v>1</v>
      </c>
      <c r="T46" s="29">
        <v>1</v>
      </c>
      <c r="U46" s="58">
        <f t="shared" ref="U46" si="16">IF(OR(S46="",T46=""),"",S46+T46)</f>
        <v>2</v>
      </c>
      <c r="V46" s="34" t="str">
        <f>IF(OR(U46="",U46=0),"",LOOKUP(U46,Listas!$C$71:$E$74))</f>
        <v>Bajo</v>
      </c>
      <c r="W46" s="54" t="s">
        <v>65</v>
      </c>
      <c r="X46" s="54" t="s">
        <v>168</v>
      </c>
      <c r="Y46" s="54" t="s">
        <v>132</v>
      </c>
    </row>
    <row r="47" spans="1:25" x14ac:dyDescent="0.3">
      <c r="A47" s="51" t="s">
        <v>88</v>
      </c>
      <c r="B47" s="51"/>
      <c r="C47" s="51"/>
      <c r="D47" s="51"/>
      <c r="E47" s="51"/>
      <c r="F47" s="51"/>
      <c r="G47" s="51"/>
      <c r="H47" s="52"/>
      <c r="I47" s="52"/>
      <c r="J47" s="52"/>
      <c r="K47" s="52"/>
      <c r="L47" s="51"/>
      <c r="M47" s="51"/>
      <c r="N47" s="51"/>
      <c r="O47" s="51"/>
      <c r="P47" s="51"/>
      <c r="Q47" s="51"/>
      <c r="R47" s="51"/>
      <c r="S47" s="51"/>
      <c r="T47" s="51"/>
      <c r="U47" s="52"/>
      <c r="V47" s="52"/>
      <c r="W47" s="52"/>
      <c r="X47" s="52"/>
      <c r="Y47" s="51"/>
    </row>
    <row r="48" spans="1:25" x14ac:dyDescent="0.3">
      <c r="F48" s="53"/>
    </row>
  </sheetData>
  <sheetProtection selectLockedCells="1"/>
  <mergeCells count="121">
    <mergeCell ref="K38:K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I38:I39"/>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Y22:Y23"/>
    <mergeCell ref="Q22:Q23"/>
    <mergeCell ref="R22:R23"/>
    <mergeCell ref="S22:S23"/>
    <mergeCell ref="T22:T23"/>
    <mergeCell ref="U22:U23"/>
    <mergeCell ref="K22:K23"/>
    <mergeCell ref="L22:L23"/>
    <mergeCell ref="M22:M23"/>
    <mergeCell ref="N22:N23"/>
    <mergeCell ref="V22:V23"/>
    <mergeCell ref="W22:W23"/>
    <mergeCell ref="Y40:Y42"/>
    <mergeCell ref="T40:T42"/>
    <mergeCell ref="U40:U42"/>
    <mergeCell ref="V40:V42"/>
    <mergeCell ref="W40:W42"/>
    <mergeCell ref="X40:X42"/>
    <mergeCell ref="K40:K42"/>
    <mergeCell ref="L40:L42"/>
    <mergeCell ref="M40:M42"/>
    <mergeCell ref="N40:N42"/>
    <mergeCell ref="S40:S42"/>
    <mergeCell ref="O40:O42"/>
    <mergeCell ref="A22:A23"/>
    <mergeCell ref="B22:B23"/>
    <mergeCell ref="C22:C23"/>
    <mergeCell ref="D22:D23"/>
    <mergeCell ref="E22:E23"/>
    <mergeCell ref="T32:T35"/>
    <mergeCell ref="H40:H41"/>
    <mergeCell ref="I40:I41"/>
    <mergeCell ref="D40:D41"/>
    <mergeCell ref="F40:F41"/>
    <mergeCell ref="L38:L39"/>
    <mergeCell ref="M38:M39"/>
    <mergeCell ref="N38:N39"/>
    <mergeCell ref="O38:O39"/>
    <mergeCell ref="A40:A42"/>
    <mergeCell ref="O32:O35"/>
    <mergeCell ref="K32:K35"/>
    <mergeCell ref="L32:L35"/>
    <mergeCell ref="M32:M35"/>
    <mergeCell ref="N32:N35"/>
    <mergeCell ref="Q32:Q35"/>
    <mergeCell ref="R32:R35"/>
    <mergeCell ref="S32:S35"/>
    <mergeCell ref="P38:P39"/>
    <mergeCell ref="P12:P15"/>
    <mergeCell ref="Q12:Q15"/>
    <mergeCell ref="R12:R15"/>
    <mergeCell ref="S12:S15"/>
    <mergeCell ref="T12:T15"/>
    <mergeCell ref="U12:U15"/>
    <mergeCell ref="A12:A15"/>
    <mergeCell ref="B12:B15"/>
    <mergeCell ref="C12:C15"/>
    <mergeCell ref="D12:D15"/>
    <mergeCell ref="E12:E15"/>
    <mergeCell ref="F12:F15"/>
    <mergeCell ref="O12:O14"/>
    <mergeCell ref="H12:H15"/>
    <mergeCell ref="I12:I15"/>
    <mergeCell ref="J12:J15"/>
    <mergeCell ref="K12:K15"/>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&amp;C&amp;G_x000D_&amp;1#&amp;"Calibri"&amp;10&amp;K008000 DOCUMENTO PÚBLICO</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9" t="s">
        <v>12</v>
      </c>
    </row>
    <row r="5" spans="1:1" x14ac:dyDescent="0.35">
      <c r="A5" s="119"/>
    </row>
    <row r="6" spans="1:1" x14ac:dyDescent="0.35">
      <c r="A6" s="2" t="s">
        <v>34</v>
      </c>
    </row>
    <row r="7" spans="1:1" x14ac:dyDescent="0.35">
      <c r="A7" s="2" t="s">
        <v>35</v>
      </c>
    </row>
    <row r="8" spans="1:1" x14ac:dyDescent="0.35">
      <c r="A8" s="2" t="s">
        <v>36</v>
      </c>
    </row>
    <row r="9" spans="1:1" x14ac:dyDescent="0.35">
      <c r="A9" s="2" t="s">
        <v>37</v>
      </c>
    </row>
    <row r="14" spans="1:1" x14ac:dyDescent="0.35">
      <c r="A14" s="119" t="s">
        <v>38</v>
      </c>
    </row>
    <row r="15" spans="1:1" x14ac:dyDescent="0.35">
      <c r="A15" s="119"/>
    </row>
    <row r="16" spans="1:1" x14ac:dyDescent="0.35">
      <c r="A16" s="2" t="s">
        <v>39</v>
      </c>
    </row>
    <row r="17" spans="1:1" x14ac:dyDescent="0.35">
      <c r="A17" s="2" t="s">
        <v>40</v>
      </c>
    </row>
    <row r="21" spans="1:1" x14ac:dyDescent="0.35">
      <c r="A21" s="1">
        <v>15</v>
      </c>
    </row>
    <row r="22" spans="1:1" x14ac:dyDescent="0.35">
      <c r="A22" s="119" t="s">
        <v>41</v>
      </c>
    </row>
    <row r="23" spans="1:1" x14ac:dyDescent="0.35">
      <c r="A23" s="119"/>
    </row>
    <row r="24" spans="1:1" x14ac:dyDescent="0.35">
      <c r="A24" s="2" t="s">
        <v>42</v>
      </c>
    </row>
    <row r="25" spans="1:1" x14ac:dyDescent="0.35">
      <c r="A25" s="2" t="s">
        <v>43</v>
      </c>
    </row>
    <row r="30" spans="1:1" x14ac:dyDescent="0.35">
      <c r="A30" s="1">
        <v>100</v>
      </c>
    </row>
    <row r="31" spans="1:1" x14ac:dyDescent="0.35">
      <c r="A31" s="119" t="s">
        <v>44</v>
      </c>
    </row>
    <row r="32" spans="1:1" x14ac:dyDescent="0.35">
      <c r="A32" s="119"/>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106</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9" t="s">
        <v>49</v>
      </c>
    </row>
    <row r="48" spans="1:1" x14ac:dyDescent="0.35">
      <c r="A48" s="119"/>
    </row>
    <row r="49" spans="1:3" x14ac:dyDescent="0.35">
      <c r="A49" s="13">
        <v>1</v>
      </c>
      <c r="C49" s="3" t="s">
        <v>55</v>
      </c>
    </row>
    <row r="50" spans="1:3" x14ac:dyDescent="0.35">
      <c r="A50" s="14">
        <v>2</v>
      </c>
      <c r="C50" s="3" t="s">
        <v>56</v>
      </c>
    </row>
    <row r="51" spans="1:3" x14ac:dyDescent="0.35">
      <c r="A51" s="15">
        <v>3</v>
      </c>
      <c r="C51" s="3" t="s">
        <v>57</v>
      </c>
    </row>
    <row r="52" spans="1:3" x14ac:dyDescent="0.35">
      <c r="A52" s="16">
        <v>4</v>
      </c>
      <c r="C52" s="3" t="s">
        <v>58</v>
      </c>
    </row>
    <row r="53" spans="1:3" x14ac:dyDescent="0.35">
      <c r="A53" s="17">
        <v>5</v>
      </c>
      <c r="C53" s="3" t="s">
        <v>59</v>
      </c>
    </row>
    <row r="56" spans="1:3" x14ac:dyDescent="0.35">
      <c r="A56" s="1">
        <v>20</v>
      </c>
    </row>
    <row r="57" spans="1:3" x14ac:dyDescent="0.35">
      <c r="A57" s="119" t="s">
        <v>50</v>
      </c>
    </row>
    <row r="58" spans="1:3" x14ac:dyDescent="0.35">
      <c r="A58" s="119"/>
    </row>
    <row r="59" spans="1:3" x14ac:dyDescent="0.35">
      <c r="A59" s="8">
        <v>1</v>
      </c>
      <c r="C59" s="3" t="s">
        <v>60</v>
      </c>
    </row>
    <row r="60" spans="1:3" x14ac:dyDescent="0.35">
      <c r="A60" s="9">
        <v>2</v>
      </c>
      <c r="C60" s="3" t="s">
        <v>61</v>
      </c>
    </row>
    <row r="61" spans="1:3" x14ac:dyDescent="0.35">
      <c r="A61" s="10">
        <v>3</v>
      </c>
      <c r="C61" s="3" t="s">
        <v>62</v>
      </c>
    </row>
    <row r="62" spans="1:3" x14ac:dyDescent="0.35">
      <c r="A62" s="11">
        <v>4</v>
      </c>
      <c r="C62" s="3" t="s">
        <v>63</v>
      </c>
    </row>
    <row r="63" spans="1:3" x14ac:dyDescent="0.35">
      <c r="A63" s="12">
        <v>5</v>
      </c>
      <c r="C63" s="3" t="s">
        <v>64</v>
      </c>
    </row>
    <row r="68" spans="1:5" ht="15" thickBot="1" x14ac:dyDescent="0.4">
      <c r="A68" s="1">
        <v>20</v>
      </c>
    </row>
    <row r="69" spans="1:5" ht="15" thickBot="1" x14ac:dyDescent="0.4">
      <c r="A69" s="120" t="s">
        <v>51</v>
      </c>
      <c r="C69" s="117" t="s">
        <v>70</v>
      </c>
      <c r="D69" s="118"/>
      <c r="E69" s="26"/>
    </row>
    <row r="70" spans="1:5" ht="25.5" thickBot="1" x14ac:dyDescent="0.4">
      <c r="A70" s="120"/>
      <c r="C70" s="18" t="s">
        <v>76</v>
      </c>
      <c r="D70" s="19" t="s">
        <v>77</v>
      </c>
      <c r="E70" s="19" t="s">
        <v>71</v>
      </c>
    </row>
    <row r="71" spans="1:5" ht="15" thickBot="1" x14ac:dyDescent="0.4">
      <c r="A71" s="5" t="s">
        <v>52</v>
      </c>
      <c r="C71" s="25">
        <v>1</v>
      </c>
      <c r="D71" s="20">
        <v>4</v>
      </c>
      <c r="E71" s="24" t="s">
        <v>75</v>
      </c>
    </row>
    <row r="72" spans="1:5" ht="15" thickBot="1" x14ac:dyDescent="0.4">
      <c r="A72" s="5" t="s">
        <v>53</v>
      </c>
      <c r="C72" s="27">
        <v>4.01</v>
      </c>
      <c r="D72" s="20">
        <v>5</v>
      </c>
      <c r="E72" s="23" t="s">
        <v>74</v>
      </c>
    </row>
    <row r="73" spans="1:5" ht="15" thickBot="1" x14ac:dyDescent="0.4">
      <c r="A73" s="5">
        <v>5</v>
      </c>
      <c r="C73" s="25">
        <v>6</v>
      </c>
      <c r="D73" s="20">
        <v>7</v>
      </c>
      <c r="E73" s="22" t="s">
        <v>73</v>
      </c>
    </row>
    <row r="74" spans="1:5" ht="15" thickBot="1" x14ac:dyDescent="0.4">
      <c r="A74" s="5" t="s">
        <v>54</v>
      </c>
      <c r="C74" s="25">
        <v>8</v>
      </c>
      <c r="D74" s="20">
        <v>10</v>
      </c>
      <c r="E74" s="21" t="s">
        <v>72</v>
      </c>
    </row>
    <row r="77" spans="1:5" x14ac:dyDescent="0.35">
      <c r="A77" t="s">
        <v>65</v>
      </c>
    </row>
    <row r="78" spans="1:5" x14ac:dyDescent="0.35">
      <c r="A78" t="s">
        <v>66</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headerFooter>
    <oddFooter>&amp;C_x000D_&amp;1#&amp;"Calibri"&amp;10&amp;K008000 DOCUMENTO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 ds:uri="2c1b2135-da83-4796-ab8b-f4b5c7d889fa"/>
    <ds:schemaRef ds:uri="17ceb74a-49b8-4359-9c49-a5591ddf3cd6"/>
  </ds:schemaRefs>
</ds:datastoreItem>
</file>

<file path=customXml/itemProps2.xml><?xml version="1.0" encoding="utf-8"?>
<ds:datastoreItem xmlns:ds="http://schemas.openxmlformats.org/officeDocument/2006/customXml" ds:itemID="{44E9FFBC-A859-4D6B-8D85-8FC9A7955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E8858-49CC-4D9B-BBFA-743F08731E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JHON HAROLD CRUZ NOVOA</cp:lastModifiedBy>
  <cp:lastPrinted>2020-07-13T20:08:14Z</cp:lastPrinted>
  <dcterms:created xsi:type="dcterms:W3CDTF">2018-09-24T20:47:37Z</dcterms:created>
  <dcterms:modified xsi:type="dcterms:W3CDTF">2022-07-13T20:31:57Z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0x0101009E592C7C312C034BAC689B41BA9BC27F</vt:lpwstr>
  </property>
  <property fmtid="{D5CDD505-2E9C-101B-9397-08002B2CF9AE}" pid="3" name="MSIP_Label_4d7dcfcf-2f13-416d-bd85-85e5cda1e908_Enabled">
    <vt:lpwstr>true</vt:lpwstr>
  </property>
  <property fmtid="{D5CDD505-2E9C-101B-9397-08002B2CF9AE}" pid="4" name="MSIP_Label_4d7dcfcf-2f13-416d-bd85-85e5cda1e908_SetDate">
    <vt:lpwstr>2022-07-13T20:31:36Z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d172e9e3-7a44-4c2d-a213-8c6661215f41</vt:lpwstr>
  </property>
  <property fmtid="{D5CDD505-2E9C-101B-9397-08002B2CF9AE}" pid="9" name="MSIP_Label_4d7dcfcf-2f13-416d-bd85-85e5cda1e908_ContentBits">
    <vt:lpwstr>2</vt:lpwstr>
  </property>
</Properties>
</file>