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ayorvm\Downloads\TRASLADO DATACENTER\"/>
    </mc:Choice>
  </mc:AlternateContent>
  <xr:revisionPtr revIDLastSave="0" documentId="13_ncr:1_{79DCF3FC-AD54-4928-9523-AAE858594535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apa Media" sheetId="11" r:id="rId1"/>
    <sheet name="FESTIVOS" sheetId="6" state="hidden" r:id="rId2"/>
    <sheet name="Indicador_Consolidado" sheetId="3" state="hidden" r:id="rId3"/>
    <sheet name="oculto" sheetId="4" state="hidden" r:id="rId4"/>
  </sheets>
  <externalReferences>
    <externalReference r:id="rId5"/>
  </externalReferences>
  <definedNames>
    <definedName name="L_SubDomAsegurar">[1]!T_SubDomAsegurar[Actividad]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4" i="3" l="1"/>
  <c r="A67" i="3"/>
  <c r="M10" i="3" s="1"/>
  <c r="A60" i="3"/>
  <c r="M9" i="3" s="1"/>
  <c r="M57" i="3"/>
  <c r="L57" i="3"/>
  <c r="J57" i="3"/>
  <c r="I57" i="3"/>
  <c r="H57" i="3"/>
  <c r="G57" i="3"/>
  <c r="F57" i="3"/>
  <c r="E57" i="3"/>
  <c r="M56" i="3"/>
  <c r="L56" i="3"/>
  <c r="J56" i="3"/>
  <c r="I56" i="3"/>
  <c r="H56" i="3"/>
  <c r="G56" i="3"/>
  <c r="F56" i="3"/>
  <c r="E56" i="3"/>
  <c r="A53" i="3"/>
  <c r="M8" i="3" s="1"/>
  <c r="M11" i="3"/>
  <c r="I5" i="3"/>
  <c r="F63" i="3" l="1"/>
  <c r="J11" i="3"/>
  <c r="I9" i="3"/>
  <c r="H8" i="3"/>
  <c r="J10" i="3"/>
  <c r="M64" i="3"/>
  <c r="J63" i="3"/>
  <c r="H64" i="3"/>
  <c r="L11" i="3"/>
  <c r="I8" i="3"/>
  <c r="J9" i="3"/>
  <c r="H11" i="3"/>
  <c r="G63" i="3"/>
  <c r="E64" i="3"/>
  <c r="I64" i="3"/>
  <c r="H9" i="3" s="1"/>
  <c r="J8" i="3"/>
  <c r="G9" i="3"/>
  <c r="H10" i="3"/>
  <c r="I11" i="3"/>
  <c r="H63" i="3"/>
  <c r="F64" i="3"/>
  <c r="J64" i="3"/>
  <c r="I10" i="3"/>
  <c r="E63" i="3"/>
  <c r="I63" i="3"/>
  <c r="G64" i="3"/>
  <c r="L63" i="3"/>
  <c r="L64" i="3"/>
  <c r="M63" i="3"/>
  <c r="J71" i="3" l="1"/>
  <c r="J70" i="3"/>
  <c r="I71" i="3"/>
  <c r="H71" i="3"/>
  <c r="F71" i="3"/>
  <c r="L8" i="3"/>
  <c r="E71" i="3"/>
  <c r="G70" i="3"/>
  <c r="L10" i="3"/>
  <c r="G71" i="3"/>
  <c r="E70" i="3"/>
  <c r="F70" i="3"/>
  <c r="I70" i="3"/>
  <c r="L9" i="3"/>
  <c r="H70" i="3"/>
  <c r="M70" i="3"/>
  <c r="L70" i="3"/>
  <c r="M71" i="3"/>
  <c r="L71" i="3"/>
  <c r="E77" i="3" l="1"/>
  <c r="G77" i="3"/>
  <c r="M77" i="3"/>
  <c r="H77" i="3"/>
  <c r="F77" i="3"/>
  <c r="H78" i="3"/>
  <c r="J77" i="3"/>
  <c r="F78" i="3"/>
  <c r="E78" i="3"/>
  <c r="J78" i="3"/>
  <c r="I78" i="3"/>
  <c r="G10" i="3"/>
  <c r="G8" i="3"/>
  <c r="I77" i="3"/>
  <c r="G11" i="3" s="1"/>
  <c r="G78" i="3"/>
  <c r="L78" i="3"/>
  <c r="L77" i="3"/>
  <c r="M7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<sst xmlns="http://schemas.openxmlformats.org/spreadsheetml/2006/main" count="290" uniqueCount="112">
  <si>
    <t>PRODUCTIVO</t>
  </si>
  <si>
    <t>DESARROLLO/PRUEBAS</t>
  </si>
  <si>
    <t>PR0980DIG_P.previsora.col</t>
  </si>
  <si>
    <t>IIS 7.5</t>
  </si>
  <si>
    <t>PR0980DIG3.previsora.col</t>
  </si>
  <si>
    <t>IIS 7.0</t>
  </si>
  <si>
    <t>PR0980DIGP_2.previsora.col</t>
  </si>
  <si>
    <t>IIS 8.5</t>
  </si>
  <si>
    <t>PR0980DIGP2CLON.previsora.col</t>
  </si>
  <si>
    <t>CLON</t>
  </si>
  <si>
    <t>PR0980EXTRDS8.previsora.col</t>
  </si>
  <si>
    <t>PR0980ISOAT1.previsora.col</t>
  </si>
  <si>
    <t>PR0980ISOAT2.previsora.col</t>
  </si>
  <si>
    <t>PR0980REPORT1.previsora.col</t>
  </si>
  <si>
    <t>PR0980REPORT2.previsora.col</t>
  </si>
  <si>
    <t>PR0980S3G_1.previsora.col</t>
  </si>
  <si>
    <t>PR0980S3G_2.previsora.col</t>
  </si>
  <si>
    <t>PR0980S3G_3.previsora.col</t>
  </si>
  <si>
    <t>PR0980SGI.previsora.col</t>
  </si>
  <si>
    <t>PR0980SISE3CLON4.previsora.col</t>
  </si>
  <si>
    <t>PR0980SISE3G.previsora.col</t>
  </si>
  <si>
    <t>PR0980SISE3G_CLON_2.previsora.col</t>
  </si>
  <si>
    <t>PR0980SISE3GCLON1.previsora.col</t>
  </si>
  <si>
    <t>PR0980VR5_3G.previsora.col</t>
  </si>
  <si>
    <t>PR0980WEB3G_1.previsora.col</t>
  </si>
  <si>
    <t>PR0980WEB3G_2.previsora.col</t>
  </si>
  <si>
    <t>PRDESARROLLO3G.previsora.col</t>
  </si>
  <si>
    <t>PRDPVWPCPRESAP.previsora.col</t>
  </si>
  <si>
    <t>IIS 10.0</t>
  </si>
  <si>
    <t>PRDPVWPDIGAP8.previsora.col</t>
  </si>
  <si>
    <t>PRDPVWPPAGAP.previsora.col</t>
  </si>
  <si>
    <t>PRDPVWPS3GR2AP1.previsora.col</t>
  </si>
  <si>
    <t>PRDPVWPS3GR2AP2.previsora.col</t>
  </si>
  <si>
    <t>PRDPVWPS3GR2AP3.previsora.col</t>
  </si>
  <si>
    <t>PRDPVWPS3GR2AP8.previsora.col</t>
  </si>
  <si>
    <t>PRDPVWPS3GR2PE2.previsora.col</t>
  </si>
  <si>
    <t>PRDPVWPSARLFWK1.previsora.col</t>
  </si>
  <si>
    <t>PRDPVWPSGI.previsora.col</t>
  </si>
  <si>
    <t>PRDPVWTCMASAP.previsora.col</t>
  </si>
  <si>
    <t>PRDPVWTS3GR2AP1.previsora.col</t>
  </si>
  <si>
    <t>PRDPVWTS3GR2AP2.previsora.col</t>
  </si>
  <si>
    <t>PRDPVWTS3GR2AP5.previsora.col</t>
  </si>
  <si>
    <t>PRDPVWTS3GR2AP6.previsora.col</t>
  </si>
  <si>
    <t>PRPRUEBAS3G.previsora.col</t>
  </si>
  <si>
    <t>EVM-TAPP01-PFS</t>
  </si>
  <si>
    <t xml:space="preserve">Red Hat Enterprise Linux Server release 7.6 </t>
  </si>
  <si>
    <t>PRUEBAS</t>
  </si>
  <si>
    <t>EVM-TAPP02-PFS</t>
  </si>
  <si>
    <t>EVM-PAPP01-PFS</t>
  </si>
  <si>
    <t>EVM-PAPP02-PFS</t>
  </si>
  <si>
    <t>EVM-PAPP01-PRE</t>
  </si>
  <si>
    <t>Red Hat Enterprise Linux Server release 7.6</t>
  </si>
  <si>
    <t>EVM-PAPP02-PRE</t>
  </si>
  <si>
    <t>EVM-PAPP02-PGC</t>
  </si>
  <si>
    <t>EVM-PAPP03-PRE</t>
  </si>
  <si>
    <t>EVM-PAPP04-PRE</t>
  </si>
  <si>
    <t>Festivos</t>
  </si>
  <si>
    <t>Mes de revisión:</t>
  </si>
  <si>
    <t>SEGUIMIENTO INDICADORES</t>
  </si>
  <si>
    <t>Responsables:</t>
  </si>
  <si>
    <t>Agosto</t>
  </si>
  <si>
    <t>Cindy Marcela Aguilera</t>
  </si>
  <si>
    <t>Coordinadora Seguridad Informatica</t>
  </si>
  <si>
    <t>Septiembre</t>
  </si>
  <si>
    <t>Diciembre</t>
  </si>
  <si>
    <t>Histórico</t>
  </si>
  <si>
    <t>Plan Septiembre</t>
  </si>
  <si>
    <t>Julio (Mes Pasado)</t>
  </si>
  <si>
    <t>Acumulado año (Enero hasta mes pasado)</t>
  </si>
  <si>
    <t>TOTAL MES</t>
  </si>
  <si>
    <t>Proyectado Mes</t>
  </si>
  <si>
    <t>Proyectado Año</t>
  </si>
  <si>
    <t>Indicador</t>
  </si>
  <si>
    <t>Fórmula</t>
  </si>
  <si>
    <t>Frecuencia</t>
  </si>
  <si>
    <t>Tipo Indicador</t>
  </si>
  <si>
    <t>Meta</t>
  </si>
  <si>
    <t>Real</t>
  </si>
  <si>
    <t>Estimado</t>
  </si>
  <si>
    <t>Sistema Operativo</t>
  </si>
  <si>
    <t>Mensual</t>
  </si>
  <si>
    <t>Puntual</t>
  </si>
  <si>
    <t>Aplicaciones</t>
  </si>
  <si>
    <t>Bases de Datos</t>
  </si>
  <si>
    <t>Comunicaciones</t>
  </si>
  <si>
    <t>Control</t>
  </si>
  <si>
    <t>Enero</t>
  </si>
  <si>
    <t>Febrero</t>
  </si>
  <si>
    <t>Marzo</t>
  </si>
  <si>
    <t>Abril</t>
  </si>
  <si>
    <t>Mayo</t>
  </si>
  <si>
    <t>Junio</t>
  </si>
  <si>
    <t>Julio</t>
  </si>
  <si>
    <t>Octubre</t>
  </si>
  <si>
    <t>Noviembre</t>
  </si>
  <si>
    <t>Meta Asegurado</t>
  </si>
  <si>
    <t>Real Asegurado S.O</t>
  </si>
  <si>
    <t>Acumulado Meta</t>
  </si>
  <si>
    <t>Sin Datos</t>
  </si>
  <si>
    <t>Acumulado Real</t>
  </si>
  <si>
    <t>Observación</t>
  </si>
  <si>
    <t>Real Asegurado APP</t>
  </si>
  <si>
    <t>Real Asegurado BD</t>
  </si>
  <si>
    <t>Real Asegurado CO</t>
  </si>
  <si>
    <t>Mes</t>
  </si>
  <si>
    <t>IIS</t>
  </si>
  <si>
    <t>Servidor</t>
  </si>
  <si>
    <t>Sistema</t>
  </si>
  <si>
    <t>Ambiente</t>
  </si>
  <si>
    <t>Apache y Tomcat</t>
  </si>
  <si>
    <t>Weblogic 10.3</t>
  </si>
  <si>
    <t>PR0980OIMAPP.previsora.col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</si>
</sst>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1" fillId="0" borderId="0"/>
    <xf numFmtId="0" fontId="18" fillId="0" borderId="0"/>
    <xf numFmtId="0" fontId="17" fillId="0" borderId="0"/>
    <xf numFmtId="0" fontId="3" fillId="0" borderId="0"/>
    <xf numFmtId="0" fontId="19" fillId="0" borderId="0"/>
  </cellStyleXfs>
  <cellXfs count="97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4" fillId="13" borderId="18" xfId="0" applyNumberFormat="1" applyFont="1" applyFill="1" applyBorder="1" applyAlignment="1">
      <alignment horizontal="center" vertical="center" wrapText="1"/>
    </xf>
    <xf numFmtId="164" fontId="4" fillId="6" borderId="23" xfId="0" applyNumberFormat="1" applyFont="1" applyFill="1" applyBorder="1" applyAlignment="1">
      <alignment horizontal="center" vertical="center" wrapText="1"/>
    </xf>
    <xf numFmtId="164" fontId="4" fillId="6" borderId="21" xfId="0" applyNumberFormat="1" applyFont="1" applyFill="1" applyBorder="1" applyAlignment="1">
      <alignment horizontal="center" vertical="center" wrapText="1"/>
    </xf>
    <xf numFmtId="164" fontId="4" fillId="6" borderId="22" xfId="0" applyNumberFormat="1" applyFont="1" applyFill="1" applyBorder="1" applyAlignment="1">
      <alignment horizontal="center" vertical="center" wrapText="1"/>
    </xf>
    <xf numFmtId="164" fontId="15" fillId="14" borderId="24" xfId="0" applyNumberFormat="1" applyFont="1" applyFill="1" applyBorder="1" applyAlignment="1">
      <alignment horizontal="center" wrapText="1"/>
    </xf>
    <xf numFmtId="164" fontId="2" fillId="14" borderId="26" xfId="1" applyNumberFormat="1" applyFont="1" applyFill="1" applyBorder="1" applyAlignment="1" applyProtection="1">
      <alignment wrapText="1"/>
      <protection locked="0"/>
    </xf>
    <xf numFmtId="164" fontId="15" fillId="15" borderId="27" xfId="0" applyNumberFormat="1" applyFont="1" applyFill="1" applyBorder="1" applyAlignment="1">
      <alignment horizontal="center" wrapText="1"/>
    </xf>
    <xf numFmtId="164" fontId="15" fillId="15" borderId="25" xfId="1" applyNumberFormat="1" applyFont="1" applyFill="1" applyBorder="1" applyAlignment="1" applyProtection="1">
      <alignment wrapText="1"/>
      <protection locked="0"/>
    </xf>
    <xf numFmtId="164" fontId="15" fillId="15" borderId="1" xfId="1" applyNumberFormat="1" applyFont="1" applyFill="1" applyBorder="1" applyAlignment="1" applyProtection="1">
      <alignment wrapText="1"/>
      <protection locked="0"/>
    </xf>
    <xf numFmtId="164" fontId="15" fillId="15" borderId="2" xfId="1" applyNumberFormat="1" applyFont="1" applyFill="1" applyBorder="1" applyAlignment="1" applyProtection="1">
      <alignment wrapText="1"/>
      <protection locked="0"/>
    </xf>
    <xf numFmtId="164" fontId="15" fillId="16" borderId="27" xfId="0" applyNumberFormat="1" applyFont="1" applyFill="1" applyBorder="1" applyAlignment="1">
      <alignment horizontal="center" wrapText="1"/>
    </xf>
    <xf numFmtId="10" fontId="2" fillId="16" borderId="25" xfId="1" applyNumberFormat="1" applyFont="1" applyFill="1" applyBorder="1" applyAlignment="1" applyProtection="1">
      <alignment wrapText="1"/>
      <protection locked="0"/>
    </xf>
    <xf numFmtId="10" fontId="2" fillId="16" borderId="28" xfId="1" applyNumberFormat="1" applyFont="1" applyFill="1" applyBorder="1" applyAlignment="1" applyProtection="1">
      <alignment wrapText="1"/>
      <protection locked="0"/>
    </xf>
    <xf numFmtId="10" fontId="2" fillId="16" borderId="1" xfId="1" applyNumberFormat="1" applyFont="1" applyFill="1" applyBorder="1" applyAlignment="1" applyProtection="1">
      <alignment wrapText="1"/>
      <protection locked="0"/>
    </xf>
    <xf numFmtId="10" fontId="2" fillId="17" borderId="29" xfId="1" applyNumberFormat="1" applyFont="1" applyFill="1" applyBorder="1" applyAlignment="1" applyProtection="1">
      <alignment wrapText="1"/>
    </xf>
    <xf numFmtId="164" fontId="15" fillId="17" borderId="30" xfId="0" applyNumberFormat="1" applyFont="1" applyFill="1" applyBorder="1" applyAlignment="1">
      <alignment horizontal="center" wrapText="1"/>
    </xf>
    <xf numFmtId="10" fontId="2" fillId="17" borderId="31" xfId="1" applyNumberFormat="1" applyFont="1" applyFill="1" applyBorder="1" applyAlignment="1" applyProtection="1">
      <alignment wrapText="1"/>
      <protection locked="0"/>
    </xf>
    <xf numFmtId="10" fontId="2" fillId="17" borderId="29" xfId="1" applyNumberFormat="1" applyFont="1" applyFill="1" applyBorder="1" applyAlignment="1" applyProtection="1">
      <alignment wrapText="1"/>
      <protection locked="0"/>
    </xf>
    <xf numFmtId="10" fontId="2" fillId="17" borderId="32" xfId="1" applyNumberFormat="1" applyFont="1" applyFill="1" applyBorder="1" applyAlignment="1" applyProtection="1">
      <alignment wrapText="1"/>
    </xf>
    <xf numFmtId="164" fontId="16" fillId="0" borderId="18" xfId="0" applyNumberFormat="1" applyFont="1" applyBorder="1" applyAlignment="1">
      <alignment horizontal="center" vertical="center" wrapText="1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164" fontId="0" fillId="0" borderId="21" xfId="0" applyNumberFormat="1" applyBorder="1" applyAlignment="1" applyProtection="1">
      <alignment horizontal="center" vertical="center" wrapText="1"/>
      <protection locked="0"/>
    </xf>
    <xf numFmtId="164" fontId="0" fillId="0" borderId="22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5" fillId="15" borderId="28" xfId="1" applyNumberFormat="1" applyFont="1" applyFill="1" applyBorder="1" applyAlignment="1" applyProtection="1">
      <alignment wrapText="1"/>
      <protection locked="0"/>
    </xf>
    <xf numFmtId="165" fontId="1" fillId="0" borderId="0" xfId="3" applyAlignment="1">
      <alignment horizontal="center" vertical="center"/>
    </xf>
    <xf numFmtId="14" fontId="1" fillId="0" borderId="0" xfId="3" applyNumberFormat="1" applyAlignment="1">
      <alignment vertical="center"/>
    </xf>
    <xf numFmtId="165" fontId="1" fillId="0" borderId="0" xfId="3"/>
    <xf numFmtId="0" fontId="22" fillId="0" borderId="1" xfId="0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 indent="2"/>
    </xf>
    <xf numFmtId="0" fontId="23" fillId="0" borderId="1" xfId="4" applyFont="1" applyBorder="1" applyAlignment="1">
      <alignment horizontal="left"/>
    </xf>
    <xf numFmtId="0" fontId="11" fillId="7" borderId="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left"/>
    </xf>
    <xf numFmtId="0" fontId="11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164" fontId="7" fillId="12" borderId="20" xfId="0" applyNumberFormat="1" applyFont="1" applyFill="1" applyBorder="1" applyAlignment="1">
      <alignment horizontal="center" wrapText="1"/>
    </xf>
    <xf numFmtId="164" fontId="7" fillId="12" borderId="2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</cellXfs>
  <cellStyles count="8">
    <cellStyle name="Normal" xfId="0" builtinId="0"/>
    <cellStyle name="Normal 2" xfId="3" xr:uid="{00000000-0005-0000-0000-000003000000}"/>
    <cellStyle name="Normal 2 2" xfId="6" xr:uid="{38C08DBF-E9D8-43EC-AE8F-9252A0C5C7EB}"/>
    <cellStyle name="Normal 3" xfId="4" xr:uid="{520A74C0-A5EE-4FBE-9C85-969F0CA857F3}"/>
    <cellStyle name="Normal 8" xfId="2" xr:uid="{00000000-0005-0000-0000-000004000000}"/>
    <cellStyle name="Porcentaje" xfId="1" builtinId="5"/>
    <cellStyle name="Texto explicativo 2" xfId="7" xr:uid="{44A2B139-5DC6-436E-B889-9C5F598E08A6}"/>
    <cellStyle name="Texto explicativo 3" xfId="5" xr:uid="{70D09C54-8A2E-457D-940C-6E22EEB58825}"/>
  </cellStyles>
  <dxfs count="3">
    <dxf>
      <numFmt numFmtId="166" formatCode="m/d/yyyy"/>
      <alignment horizontal="general" vertical="center" textRotation="0" wrapText="0" indent="0" justifyLastLine="0" shrinkToFit="0" readingOrder="0"/>
    </dxf>
    <dxf>
      <numFmt numFmtId="166" formatCode="m/d/yyyy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933FF"/>
      <color rgb="FFFF66FF"/>
      <color rgb="FF66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800"/>
              <a:t>ASEGURAMIENTO DE PLATAFORMA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137833335173626E-2"/>
          <c:y val="7.3429893631717105E-2"/>
          <c:w val="0.95743347007685808"/>
          <c:h val="0.831359027489984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Indicador_Consolidado!$A$55</c:f>
              <c:strCache>
                <c:ptCount val="1"/>
                <c:pt idx="0">
                  <c:v>Real Asegurado S.O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Indicador_Consolidado!$B$53:$M$53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Indicador_Consolidado!$B$55:$M$55</c:f>
              <c:numCache>
                <c:formatCode>0.0%</c:formatCode>
                <c:ptCount val="12"/>
                <c:pt idx="0">
                  <c:v>0.68</c:v>
                </c:pt>
                <c:pt idx="1">
                  <c:v>0.74</c:v>
                </c:pt>
                <c:pt idx="2">
                  <c:v>0.76</c:v>
                </c:pt>
                <c:pt idx="3">
                  <c:v>0.86</c:v>
                </c:pt>
                <c:pt idx="4">
                  <c:v>0.85</c:v>
                </c:pt>
                <c:pt idx="5">
                  <c:v>0.87</c:v>
                </c:pt>
                <c:pt idx="6">
                  <c:v>0.89</c:v>
                </c:pt>
                <c:pt idx="7">
                  <c:v>0.9</c:v>
                </c:pt>
                <c:pt idx="8">
                  <c:v>0.91</c:v>
                </c:pt>
                <c:pt idx="9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7-4067-B90C-CE4124F8DAF0}"/>
            </c:ext>
          </c:extLst>
        </c:ser>
        <c:ser>
          <c:idx val="2"/>
          <c:order val="2"/>
          <c:tx>
            <c:strRef>
              <c:f>Indicador_Consolidado!$A$62</c:f>
              <c:strCache>
                <c:ptCount val="1"/>
                <c:pt idx="0">
                  <c:v>Real Asegurado APP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5000">
                  <a:srgbClr val="C00000"/>
                </a:gs>
                <a:gs pos="83000">
                  <a:schemeClr val="bg1">
                    <a:lumMod val="75000"/>
                  </a:schemeClr>
                </a:gs>
                <a:gs pos="100000">
                  <a:srgbClr val="C00000"/>
                </a:gs>
              </a:gsLst>
              <a:lin ang="5400000" scaled="1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Indicador_Consolidado!$B$53:$M$53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Indicador_Consolidado!$B$62:$M$62</c:f>
              <c:numCache>
                <c:formatCode>0.0%</c:formatCode>
                <c:ptCount val="12"/>
                <c:pt idx="0">
                  <c:v>0.36</c:v>
                </c:pt>
                <c:pt idx="1">
                  <c:v>0.35</c:v>
                </c:pt>
                <c:pt idx="2">
                  <c:v>0.4</c:v>
                </c:pt>
                <c:pt idx="3">
                  <c:v>0.42</c:v>
                </c:pt>
                <c:pt idx="4">
                  <c:v>0.43</c:v>
                </c:pt>
                <c:pt idx="5">
                  <c:v>0.47</c:v>
                </c:pt>
                <c:pt idx="6">
                  <c:v>0.49</c:v>
                </c:pt>
                <c:pt idx="7">
                  <c:v>0.54</c:v>
                </c:pt>
                <c:pt idx="8">
                  <c:v>0.61</c:v>
                </c:pt>
                <c:pt idx="9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7-4067-B90C-CE4124F8DAF0}"/>
            </c:ext>
          </c:extLst>
        </c:ser>
        <c:ser>
          <c:idx val="3"/>
          <c:order val="3"/>
          <c:tx>
            <c:strRef>
              <c:f>Indicador_Consolidado!$A$69</c:f>
              <c:strCache>
                <c:ptCount val="1"/>
                <c:pt idx="0">
                  <c:v>Real Asegurado BD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14000">
                  <a:schemeClr val="tx1"/>
                </a:gs>
                <a:gs pos="66000">
                  <a:srgbClr val="C00000"/>
                </a:gs>
                <a:gs pos="100000">
                  <a:schemeClr val="tx1"/>
                </a:gs>
              </a:gsLst>
              <a:lin ang="5400000" scaled="1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Indicador_Consolidado!$B$53:$M$53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Indicador_Consolidado!$B$69:$M$69</c:f>
              <c:numCache>
                <c:formatCode>0.0%</c:formatCode>
                <c:ptCount val="12"/>
                <c:pt idx="0">
                  <c:v>0.72</c:v>
                </c:pt>
                <c:pt idx="1">
                  <c:v>0.75</c:v>
                </c:pt>
                <c:pt idx="2">
                  <c:v>0.34</c:v>
                </c:pt>
                <c:pt idx="3">
                  <c:v>0.37</c:v>
                </c:pt>
                <c:pt idx="4">
                  <c:v>0.39</c:v>
                </c:pt>
                <c:pt idx="5">
                  <c:v>0.4</c:v>
                </c:pt>
                <c:pt idx="6">
                  <c:v>0.59</c:v>
                </c:pt>
                <c:pt idx="7">
                  <c:v>0.59</c:v>
                </c:pt>
                <c:pt idx="8">
                  <c:v>0.59</c:v>
                </c:pt>
                <c:pt idx="9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7-4067-B90C-CE4124F8DAF0}"/>
            </c:ext>
          </c:extLst>
        </c:ser>
        <c:ser>
          <c:idx val="4"/>
          <c:order val="4"/>
          <c:tx>
            <c:strRef>
              <c:f>Indicador_Consolidado!$A$76</c:f>
              <c:strCache>
                <c:ptCount val="1"/>
                <c:pt idx="0">
                  <c:v>Real Asegurado CO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Indicador_Consolidado!$B$53:$M$53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Indicador_Consolidado!$B$76:$M$76</c:f>
              <c:numCache>
                <c:formatCode>0.0%</c:formatCode>
                <c:ptCount val="12"/>
                <c:pt idx="0">
                  <c:v>0.81</c:v>
                </c:pt>
                <c:pt idx="1">
                  <c:v>0.95</c:v>
                </c:pt>
                <c:pt idx="2">
                  <c:v>0.95</c:v>
                </c:pt>
                <c:pt idx="3">
                  <c:v>1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0.97</c:v>
                </c:pt>
                <c:pt idx="10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97-4067-B90C-CE4124F8DA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3594032"/>
        <c:axId val="193592856"/>
      </c:barChart>
      <c:lineChart>
        <c:grouping val="standard"/>
        <c:varyColors val="0"/>
        <c:ser>
          <c:idx val="0"/>
          <c:order val="0"/>
          <c:tx>
            <c:strRef>
              <c:f>Indicador_Consolidado!$A$54</c:f>
              <c:strCache>
                <c:ptCount val="1"/>
                <c:pt idx="0">
                  <c:v>Meta Asegurado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Indicador_Consolidado!$B$53:$M$53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Indicador_Consolidado!$B$54:$M$54</c:f>
              <c:numCache>
                <c:formatCode>0.0%</c:formatCode>
                <c:ptCount val="12"/>
                <c:pt idx="0">
                  <c:v>0.7</c:v>
                </c:pt>
                <c:pt idx="1">
                  <c:v>0.7</c:v>
                </c:pt>
                <c:pt idx="2">
                  <c:v>0.75</c:v>
                </c:pt>
                <c:pt idx="3">
                  <c:v>0.75</c:v>
                </c:pt>
                <c:pt idx="4">
                  <c:v>0.8</c:v>
                </c:pt>
                <c:pt idx="5">
                  <c:v>0.8</c:v>
                </c:pt>
                <c:pt idx="6">
                  <c:v>0.85</c:v>
                </c:pt>
                <c:pt idx="7">
                  <c:v>0.85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97-4067-B90C-CE4124F8DA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594032"/>
        <c:axId val="193592856"/>
      </c:lineChart>
      <c:valAx>
        <c:axId val="19359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594032"/>
        <c:crosses val="autoZero"/>
        <c:crossBetween val="between"/>
      </c:valAx>
      <c:catAx>
        <c:axId val="19359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592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 b="1">
          <a:solidFill>
            <a:schemeClr val="bg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1562099</xdr:colOff>
      <xdr:row>2</xdr:row>
      <xdr:rowOff>62266</xdr:rowOff>
    </xdr:from>
    <xdr:to>
      <xdr:col>2</xdr:col>
      <xdr:colOff>738868</xdr:colOff>
      <xdr:row>4</xdr:row>
      <xdr:rowOff>202607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299" y="548041"/>
          <a:ext cx="1929494" cy="788041"/>
        </a:xfrm>
        <a:prstGeom prst="rect">
          <a:avLst/>
        </a:prstGeom>
      </xdr:spPr>
    </xdr:pic>
    <xdr:clientData/>
  </xdr:twoCellAnchor>
  <xdr:twoCellAnchor>
    <xdr:from>
      <xdr:col>0</xdr:col>
      <xdr:colOff>179615</xdr:colOff>
      <xdr:row>12</xdr:row>
      <xdr:rowOff>0</xdr:rowOff>
    </xdr:from>
    <xdr:to>
      <xdr:col>15</xdr:col>
      <xdr:colOff>639538</xdr:colOff>
      <xdr:row>50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914400</xdr:colOff>
      <xdr:row>7</xdr:row>
      <xdr:rowOff>257175</xdr:rowOff>
    </xdr:from>
    <xdr:ext cx="4076699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914400" y="2447925"/>
              <a:ext cx="4076699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# 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𝑃𝑙𝑎𝑡𝑎𝑓𝑜𝑟𝑚𝑎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𝑇𝐼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𝑂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𝐴𝑠𝑒𝑔𝑢𝑟𝑎𝑑𝑎</m:t>
                            </m:r>
                          </m:num>
                          <m:den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# 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𝑇𝑜𝑡𝑎𝑙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𝑃𝑙𝑎𝑡𝑎𝑓𝑜𝑟𝑚𝑎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𝑇𝐼</m:t>
                            </m:r>
                          </m:den>
                        </m:f>
                      </m:e>
                    </m:d>
                    <m:r>
                      <a:rPr lang="es-CO" sz="1100" b="0" i="0">
                        <a:latin typeface="Cambria Math" panose="02040503050406030204" pitchFamily="18" charset="0"/>
                      </a:rPr>
                      <m:t>=%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14400" y="2447925"/>
              <a:ext cx="4076699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:r>
                <a:rPr lang="es-CO" sz="1100" b="0" i="0">
                  <a:latin typeface="Cambria Math" panose="02040503050406030204" pitchFamily="18" charset="0"/>
                </a:rPr>
                <a:t>((</a:t>
              </a:r>
              <a:r>
                <a:rPr lang="es-ES" sz="1100" b="0" i="0">
                  <a:latin typeface="Cambria Math" panose="02040503050406030204" pitchFamily="18" charset="0"/>
                </a:rPr>
                <a:t># 𝑃𝑙𝑎𝑡𝑎𝑓𝑜𝑟𝑚𝑎 𝑇𝐼 𝑆.𝑂 𝐴𝑠𝑒𝑔𝑢𝑟𝑎𝑑𝑎</a:t>
              </a:r>
              <a:r>
                <a:rPr lang="es-CO" sz="1100" b="0" i="0">
                  <a:latin typeface="Cambria Math" panose="02040503050406030204" pitchFamily="18" charset="0"/>
                </a:rPr>
                <a:t>)/(# </a:t>
              </a:r>
              <a:r>
                <a:rPr lang="es-ES" sz="1100" b="0" i="0">
                  <a:latin typeface="Cambria Math" panose="02040503050406030204" pitchFamily="18" charset="0"/>
                </a:rPr>
                <a:t>𝑇𝑜𝑡𝑎𝑙 𝑑𝑒 𝑃𝑙𝑎𝑡𝑎𝑓𝑜𝑟𝑚𝑎 𝑇𝐼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CO" sz="1100" b="0" i="0">
                  <a:latin typeface="Cambria Math" panose="02040503050406030204" pitchFamily="18" charset="0"/>
                </a:rPr>
                <a:t>=%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0</xdr:col>
      <xdr:colOff>581025</xdr:colOff>
      <xdr:row>8</xdr:row>
      <xdr:rowOff>190500</xdr:rowOff>
    </xdr:from>
    <xdr:ext cx="4076699" cy="4149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581025" y="3448050"/>
              <a:ext cx="4076699" cy="414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#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𝐴𝑃𝑃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𝐴𝑠𝑒𝑔𝑢𝑟𝑎𝑑𝑎</m:t>
                            </m:r>
                          </m:num>
                          <m:den>
                            <m:r>
                              <a:rPr lang="es-CO" sz="1200" b="0" i="1">
                                <a:latin typeface="Cambria Math" panose="02040503050406030204" pitchFamily="18" charset="0"/>
                              </a:rPr>
                              <m:t>#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𝑇𝑜𝑡𝑎𝑙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𝐴𝑃𝑃</m:t>
                            </m:r>
                          </m:den>
                        </m:f>
                      </m:e>
                    </m:d>
                    <m:r>
                      <a:rPr lang="es-CO" sz="1200" b="0" i="0">
                        <a:latin typeface="Cambria Math" panose="02040503050406030204" pitchFamily="18" charset="0"/>
                      </a:rPr>
                      <m:t>=%</m:t>
                    </m:r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581025" y="3448050"/>
              <a:ext cx="4076699" cy="414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:r>
                <a:rPr lang="es-CO" sz="1200" b="0" i="0">
                  <a:latin typeface="Cambria Math" panose="02040503050406030204" pitchFamily="18" charset="0"/>
                </a:rPr>
                <a:t>((</a:t>
              </a:r>
              <a:r>
                <a:rPr lang="es-ES" sz="1200" b="0" i="0">
                  <a:latin typeface="Cambria Math" panose="02040503050406030204" pitchFamily="18" charset="0"/>
                </a:rPr>
                <a:t># 𝐴𝑃𝑃 𝐴𝑠𝑒𝑔𝑢𝑟𝑎𝑑𝑎</a:t>
              </a:r>
              <a:r>
                <a:rPr lang="es-CO" sz="1200" b="0" i="0">
                  <a:latin typeface="Cambria Math" panose="02040503050406030204" pitchFamily="18" charset="0"/>
                </a:rPr>
                <a:t>)/(# </a:t>
              </a:r>
              <a:r>
                <a:rPr lang="es-ES" sz="1200" b="0" i="0">
                  <a:latin typeface="Cambria Math" panose="02040503050406030204" pitchFamily="18" charset="0"/>
                </a:rPr>
                <a:t>𝑇𝑜𝑡𝑎𝑙 𝑑𝑒 𝐴𝑃𝑃</a:t>
              </a:r>
              <a:r>
                <a:rPr lang="es-CO" sz="1200" b="0" i="0">
                  <a:latin typeface="Cambria Math" panose="02040503050406030204" pitchFamily="18" charset="0"/>
                </a:rPr>
                <a:t>)</a:t>
              </a:r>
              <a:r>
                <a:rPr lang="es-ES" sz="1200" b="0" i="0">
                  <a:latin typeface="Cambria Math" panose="02040503050406030204" pitchFamily="18" charset="0"/>
                </a:rPr>
                <a:t>)</a:t>
              </a:r>
              <a:r>
                <a:rPr lang="es-CO" sz="1200" b="0" i="0">
                  <a:latin typeface="Cambria Math" panose="02040503050406030204" pitchFamily="18" charset="0"/>
                </a:rPr>
                <a:t>=%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533400</xdr:colOff>
      <xdr:row>9</xdr:row>
      <xdr:rowOff>171450</xdr:rowOff>
    </xdr:from>
    <xdr:ext cx="4076699" cy="4149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533400" y="4381500"/>
              <a:ext cx="4076699" cy="414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#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𝐵𝐷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𝐴𝑠𝑒𝑔𝑢𝑟𝑎𝑑𝑎</m:t>
                            </m:r>
                          </m:num>
                          <m:den>
                            <m:r>
                              <a:rPr lang="es-CO" sz="1200" b="0" i="1">
                                <a:latin typeface="Cambria Math" panose="02040503050406030204" pitchFamily="18" charset="0"/>
                              </a:rPr>
                              <m:t>#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𝑇𝑜𝑡𝑎𝑙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𝐵𝐷</m:t>
                            </m:r>
                          </m:den>
                        </m:f>
                      </m:e>
                    </m:d>
                    <m:r>
                      <a:rPr lang="es-CO" sz="1200" b="0" i="0">
                        <a:latin typeface="Cambria Math" panose="02040503050406030204" pitchFamily="18" charset="0"/>
                      </a:rPr>
                      <m:t>=%</m:t>
                    </m:r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533400" y="4381500"/>
              <a:ext cx="4076699" cy="414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:r>
                <a:rPr lang="es-CO" sz="1200" b="0" i="0">
                  <a:latin typeface="Cambria Math" panose="02040503050406030204" pitchFamily="18" charset="0"/>
                </a:rPr>
                <a:t>((</a:t>
              </a:r>
              <a:r>
                <a:rPr lang="es-ES" sz="1200" b="0" i="0">
                  <a:latin typeface="Cambria Math" panose="02040503050406030204" pitchFamily="18" charset="0"/>
                </a:rPr>
                <a:t># 𝐵𝐷 𝐴𝑠𝑒𝑔𝑢𝑟𝑎𝑑𝑎</a:t>
              </a:r>
              <a:r>
                <a:rPr lang="es-CO" sz="1200" b="0" i="0">
                  <a:latin typeface="Cambria Math" panose="02040503050406030204" pitchFamily="18" charset="0"/>
                </a:rPr>
                <a:t>)/(# </a:t>
              </a:r>
              <a:r>
                <a:rPr lang="es-ES" sz="1200" b="0" i="0">
                  <a:latin typeface="Cambria Math" panose="02040503050406030204" pitchFamily="18" charset="0"/>
                </a:rPr>
                <a:t>𝑇𝑜𝑡𝑎𝑙 𝑑𝑒 𝐵𝐷</a:t>
              </a:r>
              <a:r>
                <a:rPr lang="es-CO" sz="1200" b="0" i="0">
                  <a:latin typeface="Cambria Math" panose="02040503050406030204" pitchFamily="18" charset="0"/>
                </a:rPr>
                <a:t>)</a:t>
              </a:r>
              <a:r>
                <a:rPr lang="es-ES" sz="1200" b="0" i="0">
                  <a:latin typeface="Cambria Math" panose="02040503050406030204" pitchFamily="18" charset="0"/>
                </a:rPr>
                <a:t>)</a:t>
              </a:r>
              <a:r>
                <a:rPr lang="es-CO" sz="1200" b="0" i="0">
                  <a:latin typeface="Cambria Math" panose="02040503050406030204" pitchFamily="18" charset="0"/>
                </a:rPr>
                <a:t>=%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933450</xdr:colOff>
      <xdr:row>10</xdr:row>
      <xdr:rowOff>190500</xdr:rowOff>
    </xdr:from>
    <xdr:ext cx="4076699" cy="4149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933450" y="4543425"/>
              <a:ext cx="4076699" cy="414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#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.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𝐶𝑜𝑚𝑢𝑛𝑖𝑐𝑎𝑐𝑖𝑜𝑛𝑒𝑠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𝐴𝑠𝑒𝑔𝑢𝑟𝑎𝑑𝑎</m:t>
                            </m:r>
                          </m:num>
                          <m:den>
                            <m:r>
                              <a:rPr lang="es-CO" sz="1200" b="0" i="1">
                                <a:latin typeface="Cambria Math" panose="02040503050406030204" pitchFamily="18" charset="0"/>
                              </a:rPr>
                              <m:t>#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𝑇𝑜𝑡𝑎𝑙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. </m:t>
                            </m:r>
                            <m:r>
                              <a:rPr lang="es-ES" sz="1200" b="0" i="1">
                                <a:latin typeface="Cambria Math" panose="02040503050406030204" pitchFamily="18" charset="0"/>
                              </a:rPr>
                              <m:t>𝑐𝑜𝑚𝑢𝑛𝑖𝑐𝑎𝑐𝑖𝑜𝑛𝑒𝑠</m:t>
                            </m:r>
                          </m:den>
                        </m:f>
                      </m:e>
                    </m:d>
                    <m:r>
                      <a:rPr lang="es-CO" sz="1200" b="0" i="0">
                        <a:latin typeface="Cambria Math" panose="02040503050406030204" pitchFamily="18" charset="0"/>
                      </a:rPr>
                      <m:t>=%</m:t>
                    </m:r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933450" y="4543425"/>
              <a:ext cx="4076699" cy="414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:r>
                <a:rPr lang="es-CO" sz="1200" b="0" i="0">
                  <a:latin typeface="Cambria Math" panose="02040503050406030204" pitchFamily="18" charset="0"/>
                </a:rPr>
                <a:t>((</a:t>
              </a:r>
              <a:r>
                <a:rPr lang="es-ES" sz="1200" b="0" i="0">
                  <a:latin typeface="Cambria Math" panose="02040503050406030204" pitchFamily="18" charset="0"/>
                </a:rPr>
                <a:t># 𝐸. 𝐶𝑜𝑚𝑢𝑛𝑖𝑐𝑎𝑐𝑖𝑜𝑛𝑒𝑠 𝐴𝑠𝑒𝑔𝑢𝑟𝑎𝑑𝑎</a:t>
              </a:r>
              <a:r>
                <a:rPr lang="es-CO" sz="1200" b="0" i="0">
                  <a:latin typeface="Cambria Math" panose="02040503050406030204" pitchFamily="18" charset="0"/>
                </a:rPr>
                <a:t>)/(# </a:t>
              </a:r>
              <a:r>
                <a:rPr lang="es-ES" sz="1200" b="0" i="0">
                  <a:latin typeface="Cambria Math" panose="02040503050406030204" pitchFamily="18" charset="0"/>
                </a:rPr>
                <a:t>𝑇𝑜𝑡𝑎𝑙 𝑑𝑒 𝐸. 𝑐𝑜𝑚𝑢𝑛𝑖𝑐𝑎𝑐𝑖𝑜𝑛𝑒𝑠</a:t>
              </a:r>
              <a:r>
                <a:rPr lang="es-CO" sz="1200" b="0" i="0">
                  <a:latin typeface="Cambria Math" panose="02040503050406030204" pitchFamily="18" charset="0"/>
                </a:rPr>
                <a:t>)</a:t>
              </a:r>
              <a:r>
                <a:rPr lang="es-ES" sz="1200" b="0" i="0">
                  <a:latin typeface="Cambria Math" panose="02040503050406030204" pitchFamily="18" charset="0"/>
                </a:rPr>
                <a:t>)</a:t>
              </a:r>
              <a:r>
                <a:rPr lang="es-CO" sz="1200" b="0" i="0">
                  <a:latin typeface="Cambria Math" panose="02040503050406030204" pitchFamily="18" charset="0"/>
                </a:rPr>
                <a:t>=%</a:t>
              </a:r>
              <a:endParaRPr lang="es-CO" sz="16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ms:8082/Administracion/sistemas/Infraestructura/ASEGURAMIENTO/Proyecto_Aseguramiento_Comunicaciones%200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ta Calendario"/>
      <sheetName val="Cronograma de Actividades"/>
      <sheetName val="Configuración"/>
      <sheetName val="Hoja1"/>
      <sheetName val="Proyecto_Aseguramiento_Comunica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Festivos" displayName="tblFestivos" ref="A1:A52" totalsRowShown="0" headerRowDxfId="2" dataDxfId="1">
  <autoFilter ref="A1:A52" xr:uid="{00000000-0009-0000-0100-000001000000}"/>
  <sortState xmlns:xlrd2="http://schemas.microsoft.com/office/spreadsheetml/2017/richdata2" ref="A2:A20">
    <sortCondition ref="A1:A20"/>
  </sortState>
  <tableColumns count="1">
    <tableColumn id="1" xr3:uid="{00000000-0010-0000-0000-000001000000}" name="Festivo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lendariodecolombia.com/festivo/2017/ano-nuevo" TargetMode="External"/><Relationship Id="rId18" Type="http://schemas.openxmlformats.org/officeDocument/2006/relationships/hyperlink" Target="http://www.calendariodecolombia.com/festivo/2017/ano-nuevo" TargetMode="External"/><Relationship Id="rId26" Type="http://schemas.openxmlformats.org/officeDocument/2006/relationships/hyperlink" Target="http://www.calendariodecolombia.com/festivo/2017/ano-nuevo" TargetMode="External"/><Relationship Id="rId21" Type="http://schemas.openxmlformats.org/officeDocument/2006/relationships/hyperlink" Target="http://www.calendariodecolombia.com/festivo/2017/ano-nuevo" TargetMode="External"/><Relationship Id="rId34" Type="http://schemas.openxmlformats.org/officeDocument/2006/relationships/hyperlink" Target="http://www.calendariodecolombia.com/festivo/2017/ano-nuevo" TargetMode="External"/><Relationship Id="rId7" Type="http://schemas.openxmlformats.org/officeDocument/2006/relationships/hyperlink" Target="http://www.calendariodecolombia.com/festivo/2017/ano-nuevo" TargetMode="External"/><Relationship Id="rId12" Type="http://schemas.openxmlformats.org/officeDocument/2006/relationships/hyperlink" Target="http://www.calendariodecolombia.com/festivo/2017/ano-nuevo" TargetMode="External"/><Relationship Id="rId17" Type="http://schemas.openxmlformats.org/officeDocument/2006/relationships/hyperlink" Target="http://www.calendariodecolombia.com/festivo/2017/ano-nuevo" TargetMode="External"/><Relationship Id="rId25" Type="http://schemas.openxmlformats.org/officeDocument/2006/relationships/hyperlink" Target="http://www.calendariodecolombia.com/festivo/2017/ano-nuevo" TargetMode="External"/><Relationship Id="rId33" Type="http://schemas.openxmlformats.org/officeDocument/2006/relationships/hyperlink" Target="http://www.calendariodecolombia.com/festivo/2017/ano-nuevo" TargetMode="External"/><Relationship Id="rId38" Type="http://schemas.openxmlformats.org/officeDocument/2006/relationships/table" Target="../tables/table1.xml"/><Relationship Id="rId2" Type="http://schemas.openxmlformats.org/officeDocument/2006/relationships/hyperlink" Target="http://www.calendariodecolombia.com/festivo/2017/ano-nuevo" TargetMode="External"/><Relationship Id="rId16" Type="http://schemas.openxmlformats.org/officeDocument/2006/relationships/hyperlink" Target="http://www.calendariodecolombia.com/festivo/2017/ano-nuevo" TargetMode="External"/><Relationship Id="rId20" Type="http://schemas.openxmlformats.org/officeDocument/2006/relationships/hyperlink" Target="http://www.calendariodecolombia.com/festivo/2017/ano-nuevo" TargetMode="External"/><Relationship Id="rId29" Type="http://schemas.openxmlformats.org/officeDocument/2006/relationships/hyperlink" Target="http://www.calendariodecolombia.com/festivo/2017/ano-nuevo" TargetMode="External"/><Relationship Id="rId1" Type="http://schemas.openxmlformats.org/officeDocument/2006/relationships/hyperlink" Target="http://www.calendariodecolombia.com/festivo/2017/ano-nuevo" TargetMode="External"/><Relationship Id="rId6" Type="http://schemas.openxmlformats.org/officeDocument/2006/relationships/hyperlink" Target="http://www.calendariodecolombia.com/festivo/2017/ano-nuevo" TargetMode="External"/><Relationship Id="rId11" Type="http://schemas.openxmlformats.org/officeDocument/2006/relationships/hyperlink" Target="http://www.calendariodecolombia.com/festivo/2017/ano-nuevo" TargetMode="External"/><Relationship Id="rId24" Type="http://schemas.openxmlformats.org/officeDocument/2006/relationships/hyperlink" Target="http://www.calendariodecolombia.com/festivo/2017/ano-nuevo" TargetMode="External"/><Relationship Id="rId32" Type="http://schemas.openxmlformats.org/officeDocument/2006/relationships/hyperlink" Target="http://www.calendariodecolombia.com/festivo/2017/ano-nuevo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calendariodecolombia.com/festivo/2017/ano-nuevo" TargetMode="External"/><Relationship Id="rId15" Type="http://schemas.openxmlformats.org/officeDocument/2006/relationships/hyperlink" Target="http://www.calendariodecolombia.com/festivo/2017/ano-nuevo" TargetMode="External"/><Relationship Id="rId23" Type="http://schemas.openxmlformats.org/officeDocument/2006/relationships/hyperlink" Target="http://www.calendariodecolombia.com/festivo/2017/ano-nuevo" TargetMode="External"/><Relationship Id="rId28" Type="http://schemas.openxmlformats.org/officeDocument/2006/relationships/hyperlink" Target="http://www.calendariodecolombia.com/festivo/2017/ano-nuevo" TargetMode="External"/><Relationship Id="rId36" Type="http://schemas.openxmlformats.org/officeDocument/2006/relationships/hyperlink" Target="http://www.calendariodecolombia.com/festivo/2017/ano-nuevo" TargetMode="External"/><Relationship Id="rId10" Type="http://schemas.openxmlformats.org/officeDocument/2006/relationships/hyperlink" Target="http://www.calendariodecolombia.com/festivo/2017/ano-nuevo" TargetMode="External"/><Relationship Id="rId19" Type="http://schemas.openxmlformats.org/officeDocument/2006/relationships/hyperlink" Target="http://www.calendariodecolombia.com/festivo/2017/ano-nuevo" TargetMode="External"/><Relationship Id="rId31" Type="http://schemas.openxmlformats.org/officeDocument/2006/relationships/hyperlink" Target="http://www.calendariodecolombia.com/festivo/2017/ano-nuevo" TargetMode="External"/><Relationship Id="rId4" Type="http://schemas.openxmlformats.org/officeDocument/2006/relationships/hyperlink" Target="http://www.calendariodecolombia.com/festivo/2017/ano-nuevo" TargetMode="External"/><Relationship Id="rId9" Type="http://schemas.openxmlformats.org/officeDocument/2006/relationships/hyperlink" Target="http://www.calendariodecolombia.com/festivo/2017/ano-nuevo" TargetMode="External"/><Relationship Id="rId14" Type="http://schemas.openxmlformats.org/officeDocument/2006/relationships/hyperlink" Target="http://www.calendariodecolombia.com/festivo/2017/ano-nuevo" TargetMode="External"/><Relationship Id="rId22" Type="http://schemas.openxmlformats.org/officeDocument/2006/relationships/hyperlink" Target="http://www.calendariodecolombia.com/festivo/2017/ano-nuevo" TargetMode="External"/><Relationship Id="rId27" Type="http://schemas.openxmlformats.org/officeDocument/2006/relationships/hyperlink" Target="http://www.calendariodecolombia.com/festivo/2017/ano-nuevo" TargetMode="External"/><Relationship Id="rId30" Type="http://schemas.openxmlformats.org/officeDocument/2006/relationships/hyperlink" Target="http://www.calendariodecolombia.com/festivo/2017/ano-nuevo" TargetMode="External"/><Relationship Id="rId35" Type="http://schemas.openxmlformats.org/officeDocument/2006/relationships/hyperlink" Target="http://www.calendariodecolombia.com/festivo/2017/ano-nuevo" TargetMode="External"/><Relationship Id="rId8" Type="http://schemas.openxmlformats.org/officeDocument/2006/relationships/hyperlink" Target="http://www.calendariodecolombia.com/festivo/2017/ano-nuevo" TargetMode="External"/><Relationship Id="rId3" Type="http://schemas.openxmlformats.org/officeDocument/2006/relationships/hyperlink" Target="http://www.calendariodecolombia.com/festivo/2017/ano-nuev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4A6B-F1FF-4CAD-88C7-42E297C69F7A}">
  <dimension ref="B2:D52"/>
  <sheetViews>
    <sheetView tabSelected="1" workbookViewId="0">
      <selection activeCell="E14" sqref="E14"/>
    </sheetView>
  </sheetViews>
  <sheetFormatPr baseColWidth="10" defaultRowHeight="14.5" x14ac:dyDescent="0.35"/>
  <cols>
    <col min="1" max="1" width="3" customWidth="1"/>
    <col min="2" max="2" width="36.6328125" bestFit="1" customWidth="1"/>
    <col min="3" max="3" width="42.90625" bestFit="1" customWidth="1"/>
    <col min="4" max="4" width="23.26953125" bestFit="1" customWidth="1"/>
  </cols>
  <sheetData>
    <row r="2" spans="2:4" x14ac:dyDescent="0.35">
      <c r="B2" s="74" t="s">
        <v>106</v>
      </c>
      <c r="C2" s="74" t="s">
        <v>107</v>
      </c>
      <c r="D2" s="74" t="s">
        <v>108</v>
      </c>
    </row>
    <row r="3" spans="2:4" x14ac:dyDescent="0.35">
      <c r="B3" s="70" t="s">
        <v>105</v>
      </c>
      <c r="C3" s="69"/>
      <c r="D3" s="68"/>
    </row>
    <row r="4" spans="2:4" x14ac:dyDescent="0.35">
      <c r="B4" s="71" t="s">
        <v>2</v>
      </c>
      <c r="C4" s="67" t="s">
        <v>3</v>
      </c>
      <c r="D4" s="66" t="s">
        <v>0</v>
      </c>
    </row>
    <row r="5" spans="2:4" x14ac:dyDescent="0.35">
      <c r="B5" s="71" t="s">
        <v>4</v>
      </c>
      <c r="C5" s="67" t="s">
        <v>5</v>
      </c>
      <c r="D5" s="66" t="s">
        <v>0</v>
      </c>
    </row>
    <row r="6" spans="2:4" x14ac:dyDescent="0.35">
      <c r="B6" s="75" t="s">
        <v>6</v>
      </c>
      <c r="C6" s="67" t="s">
        <v>7</v>
      </c>
      <c r="D6" s="66" t="s">
        <v>0</v>
      </c>
    </row>
    <row r="7" spans="2:4" x14ac:dyDescent="0.35">
      <c r="B7" s="75" t="s">
        <v>8</v>
      </c>
      <c r="C7" s="67" t="s">
        <v>7</v>
      </c>
      <c r="D7" s="67" t="s">
        <v>9</v>
      </c>
    </row>
    <row r="8" spans="2:4" x14ac:dyDescent="0.35">
      <c r="B8" s="75" t="s">
        <v>10</v>
      </c>
      <c r="C8" s="67" t="s">
        <v>7</v>
      </c>
      <c r="D8" s="66" t="s">
        <v>0</v>
      </c>
    </row>
    <row r="9" spans="2:4" x14ac:dyDescent="0.35">
      <c r="B9" s="75" t="s">
        <v>11</v>
      </c>
      <c r="C9" s="67" t="s">
        <v>3</v>
      </c>
      <c r="D9" s="66" t="s">
        <v>0</v>
      </c>
    </row>
    <row r="10" spans="2:4" x14ac:dyDescent="0.35">
      <c r="B10" s="75" t="s">
        <v>12</v>
      </c>
      <c r="C10" s="67" t="s">
        <v>3</v>
      </c>
      <c r="D10" s="66" t="s">
        <v>0</v>
      </c>
    </row>
    <row r="11" spans="2:4" x14ac:dyDescent="0.35">
      <c r="B11" s="75" t="s">
        <v>13</v>
      </c>
      <c r="C11" s="67" t="s">
        <v>7</v>
      </c>
      <c r="D11" s="66" t="s">
        <v>0</v>
      </c>
    </row>
    <row r="12" spans="2:4" x14ac:dyDescent="0.35">
      <c r="B12" s="75" t="s">
        <v>14</v>
      </c>
      <c r="C12" s="67" t="s">
        <v>7</v>
      </c>
      <c r="D12" s="66" t="s">
        <v>0</v>
      </c>
    </row>
    <row r="13" spans="2:4" x14ac:dyDescent="0.35">
      <c r="B13" s="75" t="s">
        <v>15</v>
      </c>
      <c r="C13" s="67" t="s">
        <v>5</v>
      </c>
      <c r="D13" s="66" t="s">
        <v>0</v>
      </c>
    </row>
    <row r="14" spans="2:4" x14ac:dyDescent="0.35">
      <c r="B14" s="75" t="s">
        <v>16</v>
      </c>
      <c r="C14" s="67" t="s">
        <v>5</v>
      </c>
      <c r="D14" s="66" t="s">
        <v>0</v>
      </c>
    </row>
    <row r="15" spans="2:4" x14ac:dyDescent="0.35">
      <c r="B15" s="75" t="s">
        <v>17</v>
      </c>
      <c r="C15" s="67" t="s">
        <v>5</v>
      </c>
      <c r="D15" s="66" t="s">
        <v>0</v>
      </c>
    </row>
    <row r="16" spans="2:4" x14ac:dyDescent="0.35">
      <c r="B16" s="75" t="s">
        <v>18</v>
      </c>
      <c r="C16" s="67" t="s">
        <v>7</v>
      </c>
      <c r="D16" s="66" t="s">
        <v>0</v>
      </c>
    </row>
    <row r="17" spans="2:4" x14ac:dyDescent="0.35">
      <c r="B17" s="75" t="s">
        <v>19</v>
      </c>
      <c r="C17" s="67" t="s">
        <v>5</v>
      </c>
      <c r="D17" s="67" t="s">
        <v>9</v>
      </c>
    </row>
    <row r="18" spans="2:4" x14ac:dyDescent="0.35">
      <c r="B18" s="75" t="s">
        <v>20</v>
      </c>
      <c r="C18" s="67" t="s">
        <v>5</v>
      </c>
      <c r="D18" s="66" t="s">
        <v>0</v>
      </c>
    </row>
    <row r="19" spans="2:4" x14ac:dyDescent="0.35">
      <c r="B19" s="75" t="s">
        <v>21</v>
      </c>
      <c r="C19" s="67" t="s">
        <v>5</v>
      </c>
      <c r="D19" s="66" t="s">
        <v>0</v>
      </c>
    </row>
    <row r="20" spans="2:4" x14ac:dyDescent="0.35">
      <c r="B20" s="75" t="s">
        <v>22</v>
      </c>
      <c r="C20" s="67" t="s">
        <v>5</v>
      </c>
      <c r="D20" s="67" t="s">
        <v>1</v>
      </c>
    </row>
    <row r="21" spans="2:4" x14ac:dyDescent="0.35">
      <c r="B21" s="75" t="s">
        <v>23</v>
      </c>
      <c r="C21" s="67" t="s">
        <v>3</v>
      </c>
      <c r="D21" s="66" t="s">
        <v>0</v>
      </c>
    </row>
    <row r="22" spans="2:4" x14ac:dyDescent="0.35">
      <c r="B22" s="75" t="s">
        <v>24</v>
      </c>
      <c r="C22" s="67" t="s">
        <v>5</v>
      </c>
      <c r="D22" s="66" t="s">
        <v>0</v>
      </c>
    </row>
    <row r="23" spans="2:4" x14ac:dyDescent="0.35">
      <c r="B23" s="75" t="s">
        <v>25</v>
      </c>
      <c r="C23" s="67" t="s">
        <v>5</v>
      </c>
      <c r="D23" s="66" t="s">
        <v>0</v>
      </c>
    </row>
    <row r="24" spans="2:4" x14ac:dyDescent="0.35">
      <c r="B24" s="75" t="s">
        <v>26</v>
      </c>
      <c r="C24" s="67" t="s">
        <v>5</v>
      </c>
      <c r="D24" s="67" t="s">
        <v>1</v>
      </c>
    </row>
    <row r="25" spans="2:4" x14ac:dyDescent="0.35">
      <c r="B25" s="75" t="s">
        <v>27</v>
      </c>
      <c r="C25" s="67" t="s">
        <v>28</v>
      </c>
      <c r="D25" s="66" t="s">
        <v>0</v>
      </c>
    </row>
    <row r="26" spans="2:4" x14ac:dyDescent="0.35">
      <c r="B26" s="75" t="s">
        <v>29</v>
      </c>
      <c r="C26" s="67" t="s">
        <v>28</v>
      </c>
      <c r="D26" s="66" t="s">
        <v>0</v>
      </c>
    </row>
    <row r="27" spans="2:4" x14ac:dyDescent="0.35">
      <c r="B27" s="75" t="s">
        <v>30</v>
      </c>
      <c r="C27" s="67" t="s">
        <v>28</v>
      </c>
      <c r="D27" s="66" t="s">
        <v>0</v>
      </c>
    </row>
    <row r="28" spans="2:4" x14ac:dyDescent="0.35">
      <c r="B28" s="75" t="s">
        <v>31</v>
      </c>
      <c r="C28" s="67" t="s">
        <v>28</v>
      </c>
      <c r="D28" s="66" t="s">
        <v>0</v>
      </c>
    </row>
    <row r="29" spans="2:4" x14ac:dyDescent="0.35">
      <c r="B29" s="75" t="s">
        <v>32</v>
      </c>
      <c r="C29" s="67" t="s">
        <v>28</v>
      </c>
      <c r="D29" s="66" t="s">
        <v>0</v>
      </c>
    </row>
    <row r="30" spans="2:4" x14ac:dyDescent="0.35">
      <c r="B30" s="75" t="s">
        <v>33</v>
      </c>
      <c r="C30" s="67" t="s">
        <v>28</v>
      </c>
      <c r="D30" s="66" t="s">
        <v>0</v>
      </c>
    </row>
    <row r="31" spans="2:4" x14ac:dyDescent="0.35">
      <c r="B31" s="75" t="s">
        <v>34</v>
      </c>
      <c r="C31" s="67" t="s">
        <v>28</v>
      </c>
      <c r="D31" s="66" t="s">
        <v>0</v>
      </c>
    </row>
    <row r="32" spans="2:4" x14ac:dyDescent="0.35">
      <c r="B32" s="75" t="s">
        <v>35</v>
      </c>
      <c r="C32" s="67" t="s">
        <v>28</v>
      </c>
      <c r="D32" s="66" t="s">
        <v>0</v>
      </c>
    </row>
    <row r="33" spans="2:4" x14ac:dyDescent="0.35">
      <c r="B33" s="75" t="s">
        <v>36</v>
      </c>
      <c r="C33" s="67" t="s">
        <v>28</v>
      </c>
      <c r="D33" s="66" t="s">
        <v>0</v>
      </c>
    </row>
    <row r="34" spans="2:4" x14ac:dyDescent="0.35">
      <c r="B34" s="75" t="s">
        <v>37</v>
      </c>
      <c r="C34" s="67" t="s">
        <v>7</v>
      </c>
      <c r="D34" s="66" t="s">
        <v>0</v>
      </c>
    </row>
    <row r="35" spans="2:4" x14ac:dyDescent="0.35">
      <c r="B35" s="75" t="s">
        <v>38</v>
      </c>
      <c r="C35" s="67" t="s">
        <v>28</v>
      </c>
      <c r="D35" s="66" t="s">
        <v>0</v>
      </c>
    </row>
    <row r="36" spans="2:4" x14ac:dyDescent="0.35">
      <c r="B36" s="75" t="s">
        <v>39</v>
      </c>
      <c r="C36" s="67" t="s">
        <v>28</v>
      </c>
      <c r="D36" s="66" t="s">
        <v>0</v>
      </c>
    </row>
    <row r="37" spans="2:4" x14ac:dyDescent="0.35">
      <c r="B37" s="71" t="s">
        <v>40</v>
      </c>
      <c r="C37" s="67" t="s">
        <v>28</v>
      </c>
      <c r="D37" s="66" t="s">
        <v>0</v>
      </c>
    </row>
    <row r="38" spans="2:4" x14ac:dyDescent="0.35">
      <c r="B38" s="71" t="s">
        <v>41</v>
      </c>
      <c r="C38" s="67" t="s">
        <v>28</v>
      </c>
      <c r="D38" s="66" t="s">
        <v>0</v>
      </c>
    </row>
    <row r="39" spans="2:4" x14ac:dyDescent="0.35">
      <c r="B39" s="71" t="s">
        <v>42</v>
      </c>
      <c r="C39" s="67" t="s">
        <v>28</v>
      </c>
      <c r="D39" s="66" t="s">
        <v>0</v>
      </c>
    </row>
    <row r="40" spans="2:4" x14ac:dyDescent="0.35">
      <c r="B40" s="71" t="s">
        <v>43</v>
      </c>
      <c r="C40" s="67" t="s">
        <v>5</v>
      </c>
      <c r="D40" s="66" t="s">
        <v>0</v>
      </c>
    </row>
    <row r="41" spans="2:4" x14ac:dyDescent="0.35">
      <c r="B41" s="70" t="s">
        <v>110</v>
      </c>
      <c r="C41" s="69"/>
      <c r="D41" s="68"/>
    </row>
    <row r="42" spans="2:4" x14ac:dyDescent="0.35">
      <c r="B42" s="71" t="s">
        <v>111</v>
      </c>
      <c r="C42" s="95" t="s">
        <v>51</v>
      </c>
      <c r="D42" s="96" t="s">
        <v>0</v>
      </c>
    </row>
    <row r="43" spans="2:4" x14ac:dyDescent="0.35">
      <c r="B43" s="70" t="s">
        <v>109</v>
      </c>
      <c r="C43" s="69"/>
      <c r="D43" s="68"/>
    </row>
    <row r="44" spans="2:4" x14ac:dyDescent="0.35">
      <c r="B44" s="71" t="s">
        <v>44</v>
      </c>
      <c r="C44" s="67" t="s">
        <v>45</v>
      </c>
      <c r="D44" s="66" t="s">
        <v>46</v>
      </c>
    </row>
    <row r="45" spans="2:4" x14ac:dyDescent="0.35">
      <c r="B45" s="71" t="s">
        <v>47</v>
      </c>
      <c r="C45" s="67" t="s">
        <v>45</v>
      </c>
      <c r="D45" s="66" t="s">
        <v>46</v>
      </c>
    </row>
    <row r="46" spans="2:4" x14ac:dyDescent="0.35">
      <c r="B46" s="71" t="s">
        <v>48</v>
      </c>
      <c r="C46" s="67" t="s">
        <v>45</v>
      </c>
      <c r="D46" s="66" t="s">
        <v>0</v>
      </c>
    </row>
    <row r="47" spans="2:4" x14ac:dyDescent="0.35">
      <c r="B47" s="71" t="s">
        <v>49</v>
      </c>
      <c r="C47" s="67" t="s">
        <v>45</v>
      </c>
      <c r="D47" s="66" t="s">
        <v>0</v>
      </c>
    </row>
    <row r="48" spans="2:4" x14ac:dyDescent="0.35">
      <c r="B48" s="71" t="s">
        <v>50</v>
      </c>
      <c r="C48" s="67" t="s">
        <v>51</v>
      </c>
      <c r="D48" s="66" t="s">
        <v>0</v>
      </c>
    </row>
    <row r="49" spans="2:4" x14ac:dyDescent="0.35">
      <c r="B49" s="71" t="s">
        <v>52</v>
      </c>
      <c r="C49" s="67" t="s">
        <v>51</v>
      </c>
      <c r="D49" s="66" t="s">
        <v>0</v>
      </c>
    </row>
    <row r="50" spans="2:4" x14ac:dyDescent="0.35">
      <c r="B50" s="71" t="s">
        <v>53</v>
      </c>
      <c r="C50" s="67" t="s">
        <v>51</v>
      </c>
      <c r="D50" s="66" t="s">
        <v>0</v>
      </c>
    </row>
    <row r="51" spans="2:4" x14ac:dyDescent="0.35">
      <c r="B51" s="71" t="s">
        <v>54</v>
      </c>
      <c r="C51" s="67" t="s">
        <v>51</v>
      </c>
      <c r="D51" s="66" t="s">
        <v>0</v>
      </c>
    </row>
    <row r="52" spans="2:4" x14ac:dyDescent="0.35">
      <c r="B52" s="71" t="s">
        <v>55</v>
      </c>
      <c r="C52" s="67" t="s">
        <v>51</v>
      </c>
      <c r="D52" s="66" t="s">
        <v>0</v>
      </c>
    </row>
  </sheetData>
  <sheetProtection algorithmName="SHA-512" hashValue="OTKYWNwksOMJ1X/JMuNX/F/hCEDL/hUaW0hElbIKH1LkB/gelsxtH2ghfnTYz2oS7UGk0GXcRgGFBWdVRDQ09Q==" saltValue="WK2U6LXCiBkP5KFtuoqWt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2"/>
  <sheetViews>
    <sheetView zoomScale="80" zoomScaleNormal="80" workbookViewId="0">
      <selection activeCell="H17" sqref="H17"/>
    </sheetView>
  </sheetViews>
  <sheetFormatPr baseColWidth="10" defaultColWidth="11.453125" defaultRowHeight="14.5" x14ac:dyDescent="0.35"/>
  <cols>
    <col min="1" max="1" width="15" style="65" customWidth="1"/>
  </cols>
  <sheetData>
    <row r="1" spans="1:1" x14ac:dyDescent="0.35">
      <c r="A1" s="63" t="s">
        <v>56</v>
      </c>
    </row>
    <row r="2" spans="1:1" x14ac:dyDescent="0.35">
      <c r="A2" s="64">
        <v>42736</v>
      </c>
    </row>
    <row r="3" spans="1:1" x14ac:dyDescent="0.35">
      <c r="A3" s="64">
        <v>42744</v>
      </c>
    </row>
    <row r="4" spans="1:1" x14ac:dyDescent="0.35">
      <c r="A4" s="64">
        <v>42814</v>
      </c>
    </row>
    <row r="5" spans="1:1" x14ac:dyDescent="0.35">
      <c r="A5" s="64">
        <v>42838</v>
      </c>
    </row>
    <row r="6" spans="1:1" x14ac:dyDescent="0.35">
      <c r="A6" s="64">
        <v>42839</v>
      </c>
    </row>
    <row r="7" spans="1:1" x14ac:dyDescent="0.35">
      <c r="A7" s="64">
        <v>42856</v>
      </c>
    </row>
    <row r="8" spans="1:1" x14ac:dyDescent="0.35">
      <c r="A8" s="64">
        <v>42884</v>
      </c>
    </row>
    <row r="9" spans="1:1" x14ac:dyDescent="0.35">
      <c r="A9" s="64">
        <v>42905</v>
      </c>
    </row>
    <row r="10" spans="1:1" x14ac:dyDescent="0.35">
      <c r="A10" s="64">
        <v>42912</v>
      </c>
    </row>
    <row r="11" spans="1:1" x14ac:dyDescent="0.35">
      <c r="A11" s="64">
        <v>42919</v>
      </c>
    </row>
    <row r="12" spans="1:1" x14ac:dyDescent="0.35">
      <c r="A12" s="64">
        <v>42936</v>
      </c>
    </row>
    <row r="13" spans="1:1" x14ac:dyDescent="0.35">
      <c r="A13" s="64">
        <v>42954</v>
      </c>
    </row>
    <row r="14" spans="1:1" x14ac:dyDescent="0.35">
      <c r="A14" s="64">
        <v>42968</v>
      </c>
    </row>
    <row r="15" spans="1:1" x14ac:dyDescent="0.35">
      <c r="A15" s="64">
        <v>43024</v>
      </c>
    </row>
    <row r="16" spans="1:1" x14ac:dyDescent="0.35">
      <c r="A16" s="64">
        <v>43045</v>
      </c>
    </row>
    <row r="17" spans="1:1" x14ac:dyDescent="0.35">
      <c r="A17" s="64">
        <v>43052</v>
      </c>
    </row>
    <row r="18" spans="1:1" x14ac:dyDescent="0.35">
      <c r="A18" s="64">
        <v>43077</v>
      </c>
    </row>
    <row r="19" spans="1:1" x14ac:dyDescent="0.35">
      <c r="A19" s="64">
        <v>43094</v>
      </c>
    </row>
    <row r="20" spans="1:1" x14ac:dyDescent="0.35">
      <c r="A20" s="64">
        <v>43101</v>
      </c>
    </row>
    <row r="21" spans="1:1" x14ac:dyDescent="0.35">
      <c r="A21" s="64">
        <v>43108</v>
      </c>
    </row>
    <row r="22" spans="1:1" x14ac:dyDescent="0.35">
      <c r="A22" s="64">
        <v>43178</v>
      </c>
    </row>
    <row r="23" spans="1:1" x14ac:dyDescent="0.35">
      <c r="A23" s="64">
        <v>43188</v>
      </c>
    </row>
    <row r="24" spans="1:1" x14ac:dyDescent="0.35">
      <c r="A24" s="64">
        <v>43189</v>
      </c>
    </row>
    <row r="25" spans="1:1" x14ac:dyDescent="0.35">
      <c r="A25" s="64">
        <v>43221</v>
      </c>
    </row>
    <row r="26" spans="1:1" x14ac:dyDescent="0.35">
      <c r="A26" s="64">
        <v>43234</v>
      </c>
    </row>
    <row r="27" spans="1:1" x14ac:dyDescent="0.35">
      <c r="A27" s="64">
        <v>43255</v>
      </c>
    </row>
    <row r="28" spans="1:1" x14ac:dyDescent="0.35">
      <c r="A28" s="64">
        <v>43262</v>
      </c>
    </row>
    <row r="29" spans="1:1" x14ac:dyDescent="0.35">
      <c r="A29" s="64">
        <v>43283</v>
      </c>
    </row>
    <row r="30" spans="1:1" x14ac:dyDescent="0.35">
      <c r="A30" s="64">
        <v>43301</v>
      </c>
    </row>
    <row r="31" spans="1:1" x14ac:dyDescent="0.35">
      <c r="A31" s="64">
        <v>43319</v>
      </c>
    </row>
    <row r="32" spans="1:1" x14ac:dyDescent="0.35">
      <c r="A32" s="64">
        <v>43332</v>
      </c>
    </row>
    <row r="33" spans="1:1" x14ac:dyDescent="0.35">
      <c r="A33" s="64">
        <v>43388</v>
      </c>
    </row>
    <row r="34" spans="1:1" x14ac:dyDescent="0.35">
      <c r="A34" s="64">
        <v>43409</v>
      </c>
    </row>
    <row r="35" spans="1:1" x14ac:dyDescent="0.35">
      <c r="A35" s="64">
        <v>43416</v>
      </c>
    </row>
    <row r="36" spans="1:1" x14ac:dyDescent="0.35">
      <c r="A36" s="64">
        <v>43442</v>
      </c>
    </row>
    <row r="37" spans="1:1" x14ac:dyDescent="0.35">
      <c r="A37" s="64">
        <v>43459</v>
      </c>
    </row>
    <row r="38" spans="1:1" x14ac:dyDescent="0.35">
      <c r="A38" s="64">
        <v>43466</v>
      </c>
    </row>
    <row r="39" spans="1:1" x14ac:dyDescent="0.35">
      <c r="A39" s="64">
        <v>43472</v>
      </c>
    </row>
    <row r="40" spans="1:1" x14ac:dyDescent="0.35">
      <c r="A40" s="64">
        <v>43549</v>
      </c>
    </row>
    <row r="41" spans="1:1" x14ac:dyDescent="0.35">
      <c r="A41" s="64">
        <v>43573</v>
      </c>
    </row>
    <row r="42" spans="1:1" x14ac:dyDescent="0.35">
      <c r="A42" s="64">
        <v>43574</v>
      </c>
    </row>
    <row r="43" spans="1:1" x14ac:dyDescent="0.35">
      <c r="A43" s="64">
        <v>43586</v>
      </c>
    </row>
    <row r="44" spans="1:1" x14ac:dyDescent="0.35">
      <c r="A44" s="64">
        <v>43619</v>
      </c>
    </row>
    <row r="45" spans="1:1" x14ac:dyDescent="0.35">
      <c r="A45" s="64">
        <v>43640</v>
      </c>
    </row>
    <row r="46" spans="1:1" x14ac:dyDescent="0.35">
      <c r="A46" s="64">
        <v>43647</v>
      </c>
    </row>
    <row r="47" spans="1:1" x14ac:dyDescent="0.35">
      <c r="A47" s="64">
        <v>43684</v>
      </c>
    </row>
    <row r="48" spans="1:1" x14ac:dyDescent="0.35">
      <c r="A48" s="64">
        <v>43696</v>
      </c>
    </row>
    <row r="49" spans="1:1" x14ac:dyDescent="0.35">
      <c r="A49" s="64">
        <v>43752</v>
      </c>
    </row>
    <row r="50" spans="1:1" x14ac:dyDescent="0.35">
      <c r="A50" s="64">
        <v>43773</v>
      </c>
    </row>
    <row r="51" spans="1:1" x14ac:dyDescent="0.35">
      <c r="A51" s="64">
        <v>43780</v>
      </c>
    </row>
    <row r="52" spans="1:1" x14ac:dyDescent="0.35">
      <c r="A52" s="64">
        <v>43824</v>
      </c>
    </row>
  </sheetData>
  <hyperlinks>
    <hyperlink ref="A2" r:id="rId1" tooltip="Año Nuevo" display="http://www.calendariodecolombia.com/festivo/2017/ano-nuevo" xr:uid="{00000000-0004-0000-0100-000000000000}"/>
    <hyperlink ref="A3" r:id="rId2" tooltip="Año Nuevo" display="http://www.calendariodecolombia.com/festivo/2017/ano-nuevo" xr:uid="{00000000-0004-0000-0100-000001000000}"/>
    <hyperlink ref="A4" r:id="rId3" tooltip="Año Nuevo" display="http://www.calendariodecolombia.com/festivo/2017/ano-nuevo" xr:uid="{00000000-0004-0000-0100-000002000000}"/>
    <hyperlink ref="A5" r:id="rId4" tooltip="Año Nuevo" display="http://www.calendariodecolombia.com/festivo/2017/ano-nuevo" xr:uid="{00000000-0004-0000-0100-000003000000}"/>
    <hyperlink ref="A6" r:id="rId5" tooltip="Año Nuevo" display="http://www.calendariodecolombia.com/festivo/2017/ano-nuevo" xr:uid="{00000000-0004-0000-0100-000004000000}"/>
    <hyperlink ref="A7" r:id="rId6" tooltip="Año Nuevo" display="http://www.calendariodecolombia.com/festivo/2017/ano-nuevo" xr:uid="{00000000-0004-0000-0100-000005000000}"/>
    <hyperlink ref="A8" r:id="rId7" tooltip="Año Nuevo" display="http://www.calendariodecolombia.com/festivo/2017/ano-nuevo" xr:uid="{00000000-0004-0000-0100-000006000000}"/>
    <hyperlink ref="A9" r:id="rId8" tooltip="Año Nuevo" display="http://www.calendariodecolombia.com/festivo/2017/ano-nuevo" xr:uid="{00000000-0004-0000-0100-000007000000}"/>
    <hyperlink ref="A10" r:id="rId9" tooltip="Año Nuevo" display="http://www.calendariodecolombia.com/festivo/2017/ano-nuevo" xr:uid="{00000000-0004-0000-0100-000008000000}"/>
    <hyperlink ref="A11" r:id="rId10" tooltip="Año Nuevo" display="http://www.calendariodecolombia.com/festivo/2017/ano-nuevo" xr:uid="{00000000-0004-0000-0100-000009000000}"/>
    <hyperlink ref="A12" r:id="rId11" tooltip="Año Nuevo" display="http://www.calendariodecolombia.com/festivo/2017/ano-nuevo" xr:uid="{00000000-0004-0000-0100-00000A000000}"/>
    <hyperlink ref="A13" r:id="rId12" tooltip="Año Nuevo" display="http://www.calendariodecolombia.com/festivo/2017/ano-nuevo" xr:uid="{00000000-0004-0000-0100-00000B000000}"/>
    <hyperlink ref="A14" r:id="rId13" tooltip="Año Nuevo" display="http://www.calendariodecolombia.com/festivo/2017/ano-nuevo" xr:uid="{00000000-0004-0000-0100-00000C000000}"/>
    <hyperlink ref="A15" r:id="rId14" tooltip="Año Nuevo" display="http://www.calendariodecolombia.com/festivo/2017/ano-nuevo" xr:uid="{00000000-0004-0000-0100-00000D000000}"/>
    <hyperlink ref="A16" r:id="rId15" tooltip="Año Nuevo" display="http://www.calendariodecolombia.com/festivo/2017/ano-nuevo" xr:uid="{00000000-0004-0000-0100-00000E000000}"/>
    <hyperlink ref="A17" r:id="rId16" tooltip="Año Nuevo" display="http://www.calendariodecolombia.com/festivo/2017/ano-nuevo" xr:uid="{00000000-0004-0000-0100-00000F000000}"/>
    <hyperlink ref="A18" r:id="rId17" tooltip="Año Nuevo" display="http://www.calendariodecolombia.com/festivo/2017/ano-nuevo" xr:uid="{00000000-0004-0000-0100-000010000000}"/>
    <hyperlink ref="A19" r:id="rId18" tooltip="Año Nuevo" display="http://www.calendariodecolombia.com/festivo/2017/ano-nuevo" xr:uid="{00000000-0004-0000-0100-000011000000}"/>
    <hyperlink ref="A20" r:id="rId19" tooltip="Año Nuevo" display="http://www.calendariodecolombia.com/festivo/2017/ano-nuevo" xr:uid="{00000000-0004-0000-0100-000012000000}"/>
    <hyperlink ref="A21" r:id="rId20" tooltip="Año Nuevo" display="http://www.calendariodecolombia.com/festivo/2017/ano-nuevo" xr:uid="{00000000-0004-0000-0100-000013000000}"/>
    <hyperlink ref="A22" r:id="rId21" tooltip="Año Nuevo" display="http://www.calendariodecolombia.com/festivo/2017/ano-nuevo" xr:uid="{00000000-0004-0000-0100-000014000000}"/>
    <hyperlink ref="A23" r:id="rId22" tooltip="Año Nuevo" display="http://www.calendariodecolombia.com/festivo/2017/ano-nuevo" xr:uid="{00000000-0004-0000-0100-000015000000}"/>
    <hyperlink ref="A24" r:id="rId23" tooltip="Año Nuevo" display="http://www.calendariodecolombia.com/festivo/2017/ano-nuevo" xr:uid="{00000000-0004-0000-0100-000016000000}"/>
    <hyperlink ref="A25" r:id="rId24" tooltip="Año Nuevo" display="http://www.calendariodecolombia.com/festivo/2017/ano-nuevo" xr:uid="{00000000-0004-0000-0100-000017000000}"/>
    <hyperlink ref="A26" r:id="rId25" tooltip="Año Nuevo" display="http://www.calendariodecolombia.com/festivo/2017/ano-nuevo" xr:uid="{00000000-0004-0000-0100-000018000000}"/>
    <hyperlink ref="A27" r:id="rId26" tooltip="Año Nuevo" display="http://www.calendariodecolombia.com/festivo/2017/ano-nuevo" xr:uid="{00000000-0004-0000-0100-000019000000}"/>
    <hyperlink ref="A28" r:id="rId27" tooltip="Año Nuevo" display="http://www.calendariodecolombia.com/festivo/2017/ano-nuevo" xr:uid="{00000000-0004-0000-0100-00001A000000}"/>
    <hyperlink ref="A29" r:id="rId28" tooltip="Año Nuevo" display="http://www.calendariodecolombia.com/festivo/2017/ano-nuevo" xr:uid="{00000000-0004-0000-0100-00001B000000}"/>
    <hyperlink ref="A30" r:id="rId29" tooltip="Año Nuevo" display="http://www.calendariodecolombia.com/festivo/2017/ano-nuevo" xr:uid="{00000000-0004-0000-0100-00001C000000}"/>
    <hyperlink ref="A31" r:id="rId30" tooltip="Año Nuevo" display="http://www.calendariodecolombia.com/festivo/2017/ano-nuevo" xr:uid="{00000000-0004-0000-0100-00001D000000}"/>
    <hyperlink ref="A32" r:id="rId31" tooltip="Año Nuevo" display="http://www.calendariodecolombia.com/festivo/2017/ano-nuevo" xr:uid="{00000000-0004-0000-0100-00001E000000}"/>
    <hyperlink ref="A33" r:id="rId32" tooltip="Año Nuevo" display="http://www.calendariodecolombia.com/festivo/2017/ano-nuevo" xr:uid="{00000000-0004-0000-0100-00001F000000}"/>
    <hyperlink ref="A34" r:id="rId33" tooltip="Año Nuevo" display="http://www.calendariodecolombia.com/festivo/2017/ano-nuevo" xr:uid="{00000000-0004-0000-0100-000020000000}"/>
    <hyperlink ref="A35" r:id="rId34" tooltip="Año Nuevo" display="http://www.calendariodecolombia.com/festivo/2017/ano-nuevo" xr:uid="{00000000-0004-0000-0100-000021000000}"/>
    <hyperlink ref="A36" r:id="rId35" tooltip="Año Nuevo" display="http://www.calendariodecolombia.com/festivo/2017/ano-nuevo" xr:uid="{00000000-0004-0000-0100-000022000000}"/>
    <hyperlink ref="A37" r:id="rId36" tooltip="Año Nuevo" display="http://www.calendariodecolombia.com/festivo/2017/ano-nuevo" xr:uid="{00000000-0004-0000-0100-000023000000}"/>
  </hyperlinks>
  <pageMargins left="0.7" right="0.7" top="0.75" bottom="0.75" header="0.3" footer="0.3"/>
  <pageSetup orientation="portrait" r:id="rId37"/>
  <tableParts count="1">
    <tablePart r:id="rId3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9"/>
  <sheetViews>
    <sheetView topLeftCell="A25" zoomScale="70" zoomScaleNormal="70" workbookViewId="0">
      <selection activeCell="I54" sqref="I54"/>
    </sheetView>
  </sheetViews>
  <sheetFormatPr baseColWidth="10" defaultColWidth="11.453125" defaultRowHeight="14.5" x14ac:dyDescent="0.35"/>
  <cols>
    <col min="1" max="1" width="24" style="2" customWidth="1"/>
    <col min="2" max="2" width="41.26953125" style="2" customWidth="1"/>
    <col min="3" max="3" width="25.81640625" style="2" customWidth="1"/>
    <col min="4" max="4" width="16.54296875" style="2" customWidth="1"/>
    <col min="5" max="13" width="16.81640625" style="2" customWidth="1"/>
    <col min="14" max="16384" width="11.453125" style="2"/>
  </cols>
  <sheetData>
    <row r="1" spans="1:14" ht="19" thickBot="1" x14ac:dyDescent="0.4">
      <c r="A1" s="1"/>
      <c r="D1" s="3"/>
    </row>
    <row r="2" spans="1:14" ht="18.5" x14ac:dyDescent="0.35">
      <c r="A2" s="4" t="s">
        <v>57</v>
      </c>
      <c r="B2" s="83" t="s">
        <v>58</v>
      </c>
      <c r="C2" s="84"/>
      <c r="D2" s="5"/>
      <c r="E2" s="6" t="s">
        <v>59</v>
      </c>
      <c r="F2" s="7"/>
      <c r="G2" s="8"/>
      <c r="H2" s="9"/>
      <c r="I2" s="9"/>
      <c r="J2" s="9"/>
      <c r="K2" s="9"/>
      <c r="L2" s="9"/>
      <c r="M2" s="9"/>
    </row>
    <row r="3" spans="1:14" ht="19" thickBot="1" x14ac:dyDescent="0.4">
      <c r="A3" s="10" t="s">
        <v>60</v>
      </c>
      <c r="B3" s="11"/>
      <c r="C3" s="12"/>
      <c r="D3" s="9"/>
      <c r="E3" s="85" t="s">
        <v>61</v>
      </c>
      <c r="F3" s="86"/>
      <c r="G3" s="8"/>
      <c r="H3" s="9"/>
      <c r="I3" s="9"/>
      <c r="J3" s="9"/>
      <c r="K3" s="9"/>
      <c r="L3" s="9"/>
      <c r="M3" s="9"/>
    </row>
    <row r="4" spans="1:14" ht="31.5" customHeight="1" thickBot="1" x14ac:dyDescent="0.4">
      <c r="A4" s="13"/>
      <c r="B4" s="11"/>
      <c r="C4" s="14"/>
      <c r="D4" s="11"/>
      <c r="E4" s="87" t="s">
        <v>62</v>
      </c>
      <c r="F4" s="88"/>
      <c r="G4" s="8"/>
      <c r="H4" s="9"/>
      <c r="I4" s="9"/>
      <c r="J4" s="9"/>
      <c r="K4" s="9"/>
      <c r="L4" s="15" t="s">
        <v>63</v>
      </c>
      <c r="M4" s="15" t="s">
        <v>64</v>
      </c>
    </row>
    <row r="5" spans="1:14" ht="29.25" customHeight="1" thickBot="1" x14ac:dyDescent="0.4">
      <c r="A5" s="13"/>
      <c r="B5" s="11"/>
      <c r="C5" s="14"/>
      <c r="D5" s="11"/>
      <c r="E5" s="89" t="s">
        <v>65</v>
      </c>
      <c r="F5" s="90"/>
      <c r="G5" s="90"/>
      <c r="H5" s="90"/>
      <c r="I5" s="91" t="str">
        <f>A3</f>
        <v>Agosto</v>
      </c>
      <c r="J5" s="92"/>
      <c r="K5" s="73"/>
      <c r="L5" s="93" t="s">
        <v>66</v>
      </c>
      <c r="M5" s="94"/>
      <c r="N5" s="16"/>
    </row>
    <row r="6" spans="1:14" ht="38.25" customHeight="1" thickBot="1" x14ac:dyDescent="0.4">
      <c r="A6" s="17"/>
      <c r="B6" s="18"/>
      <c r="C6" s="19"/>
      <c r="D6" s="11"/>
      <c r="E6" s="76" t="s">
        <v>67</v>
      </c>
      <c r="F6" s="77"/>
      <c r="G6" s="78" t="s">
        <v>68</v>
      </c>
      <c r="H6" s="79"/>
      <c r="I6" s="76" t="s">
        <v>69</v>
      </c>
      <c r="J6" s="80"/>
      <c r="K6" s="72"/>
      <c r="L6" s="20" t="s">
        <v>70</v>
      </c>
      <c r="M6" s="21" t="s">
        <v>71</v>
      </c>
      <c r="N6" s="22"/>
    </row>
    <row r="7" spans="1:14" ht="15" thickBot="1" x14ac:dyDescent="0.4">
      <c r="A7" s="23" t="s">
        <v>72</v>
      </c>
      <c r="B7" s="23" t="s">
        <v>73</v>
      </c>
      <c r="C7" s="23" t="s">
        <v>74</v>
      </c>
      <c r="D7" s="24" t="s">
        <v>75</v>
      </c>
      <c r="E7" s="25" t="s">
        <v>76</v>
      </c>
      <c r="F7" s="26" t="s">
        <v>77</v>
      </c>
      <c r="G7" s="25" t="s">
        <v>76</v>
      </c>
      <c r="H7" s="27" t="s">
        <v>77</v>
      </c>
      <c r="I7" s="25" t="s">
        <v>76</v>
      </c>
      <c r="J7" s="27" t="s">
        <v>77</v>
      </c>
      <c r="K7" s="26"/>
      <c r="L7" s="28" t="s">
        <v>78</v>
      </c>
      <c r="M7" s="29" t="s">
        <v>78</v>
      </c>
      <c r="N7" s="30"/>
    </row>
    <row r="8" spans="1:14" ht="60" customHeight="1" thickBot="1" x14ac:dyDescent="0.4">
      <c r="A8" s="31" t="s">
        <v>79</v>
      </c>
      <c r="B8" s="32"/>
      <c r="C8" s="31" t="s">
        <v>80</v>
      </c>
      <c r="D8" s="31" t="s">
        <v>81</v>
      </c>
      <c r="E8" s="33">
        <v>0.85</v>
      </c>
      <c r="F8" s="33">
        <v>0.89</v>
      </c>
      <c r="G8" s="33">
        <f>+IFERROR(HLOOKUP($I$5,$B$67:$M$72,MATCH($A8,$A$53:$A$58,0)+IF(G$7="Meta",3,4),0),"Sin Información")</f>
        <v>0.80511176410344298</v>
      </c>
      <c r="H8" s="33">
        <f>+IFERROR(HLOOKUP($I$5,$B$53:$M$58,MATCH($A8,$A$53:$A$58,0)+IF(H$7="Meta",3,4),0),"Sin Información")</f>
        <v>0.83857142857142863</v>
      </c>
      <c r="I8" s="33">
        <f>+IFERROR(HLOOKUP($I$5,$B$53:$M$58,MATCH($A8,$A$53:$A$58,0)+IF(I$7="Meta",1,2),0),"Sin Información")</f>
        <v>0.85</v>
      </c>
      <c r="J8" s="33">
        <f>+IFERROR(HLOOKUP($I$5,$B$53:$M$58,MATCH($A8,$A$53:$A$58,0)+IF(J$7="Meta",1,2),0),"Sin Información")</f>
        <v>0.9</v>
      </c>
      <c r="K8" s="33"/>
      <c r="L8" s="33">
        <f>+IFERROR(HLOOKUP($L$4,$B$53:$M$58,MATCH($A8,$A$53:$A$58,0)+IF(L$6="Proyectado Mes",1,2),0),"Sin Información")</f>
        <v>0.9</v>
      </c>
      <c r="M8" s="33">
        <f>+IFERROR(HLOOKUP($M$4,$B$53:$M$58,MATCH($A8,$A$53:$A$58,0)+IF(M$6="Proyectado Año",1,2),0),"Sin Información")</f>
        <v>0.95</v>
      </c>
      <c r="N8" s="34"/>
    </row>
    <row r="9" spans="1:14" ht="59.25" customHeight="1" thickBot="1" x14ac:dyDescent="0.4">
      <c r="A9" s="31" t="s">
        <v>82</v>
      </c>
      <c r="B9" s="32"/>
      <c r="C9" s="31" t="s">
        <v>80</v>
      </c>
      <c r="D9" s="31" t="s">
        <v>81</v>
      </c>
      <c r="E9" s="33">
        <v>1</v>
      </c>
      <c r="F9" s="33">
        <v>0.49</v>
      </c>
      <c r="G9" s="33" t="str">
        <f>+IFERROR(HLOOKUP($I$5,$B$61:$M$65,MATCH($A9,$A$60:$A$65,0)+IF(G$7="Meta",3,4),0),"Sin Información")</f>
        <v>Sin Información</v>
      </c>
      <c r="H9" s="33">
        <f>+IFERROR(HLOOKUP($I$5,$B$60:$M$65,MATCH($A9,$A$60:$A$65,0)+IF(H$7="Meta",3,4),0),"Sin Información")</f>
        <v>0.76922964669738869</v>
      </c>
      <c r="I9" s="33">
        <f>+IFERROR(HLOOKUP($I$5,$B$60:$M$65,MATCH($A9,$A$60:$A$65,0)+IF(I$7="Meta",1,2),0),"Sin Información")</f>
        <v>1</v>
      </c>
      <c r="J9" s="33">
        <f>+IFERROR(HLOOKUP($I$5,$B$60:$M$65,MATCH($A9,$A$60:$A$65,0)+IF(J$7="Meta",1,2),0),"Sin Información")</f>
        <v>0.54</v>
      </c>
      <c r="K9" s="33"/>
      <c r="L9" s="33">
        <f>+IFERROR(HLOOKUP($L$4,$B$60:$M$65,MATCH($A9,$A$60:$A$65,0)+IF(L$6="Proyectado Mes",1,2),0),"Sin Información")</f>
        <v>1</v>
      </c>
      <c r="M9" s="33">
        <f>+IFERROR(HLOOKUP($M$4,$B$60:$M$65,MATCH($A9,$A$60:$A$65,0)+IF(M$6="Proyectado Año",1,2),0),"Sin Información")</f>
        <v>1</v>
      </c>
      <c r="N9" s="34"/>
    </row>
    <row r="10" spans="1:14" ht="51" customHeight="1" thickBot="1" x14ac:dyDescent="0.4">
      <c r="A10" s="31" t="s">
        <v>83</v>
      </c>
      <c r="B10" s="32"/>
      <c r="C10" s="31" t="s">
        <v>80</v>
      </c>
      <c r="D10" s="31" t="s">
        <v>81</v>
      </c>
      <c r="E10" s="33">
        <v>1</v>
      </c>
      <c r="F10" s="33">
        <v>0.59</v>
      </c>
      <c r="G10" s="33">
        <f>+IFERROR(HLOOKUP($I$5,$B$67:$M$72,MATCH($A10,$A$67:$A$72,0)+IF(G$7="Meta",3,4),0),"Sin Información")</f>
        <v>0.80511176410344298</v>
      </c>
      <c r="H10" s="33" t="str">
        <f>+IFERROR(HLOOKUP($I$5,$B$60:$J$65,MATCH($A10,$A$60:$A$65,0)+IF(H$7="Meta",3,4),0),"Sin Información")</f>
        <v>Sin Información</v>
      </c>
      <c r="I10" s="33">
        <f>+IFERROR(HLOOKUP($I$5,$B$67:$M$72,MATCH($A10,$A$67:$A$72,0)+IF(I$7="Meta",1,2),0),"Sin Información")</f>
        <v>1</v>
      </c>
      <c r="J10" s="33">
        <f>+IFERROR(HLOOKUP($I$5,$B$67:$M$72,MATCH($A10,$A$67:$A$72,0)+IF(J$7="Meta",1,2),0),"Sin Información")</f>
        <v>0.59</v>
      </c>
      <c r="K10" s="33"/>
      <c r="L10" s="33">
        <f>+IFERROR(HLOOKUP($L$4,$B$67:$M$72,MATCH($A10,$A$67:$A$72,0)+IF(L$6="Proyectado Mes",1,2),0),"Sin Información")</f>
        <v>1</v>
      </c>
      <c r="M10" s="33">
        <f>+IFERROR(HLOOKUP($M$4,$B$67:$M$72,MATCH($A10,$A$67:$A$72,0)+IF(M$6="Proyectado Año",1,2),0),"Sin Información")</f>
        <v>1</v>
      </c>
      <c r="N10" s="34"/>
    </row>
    <row r="11" spans="1:14" ht="57" customHeight="1" thickBot="1" x14ac:dyDescent="0.4">
      <c r="A11" s="31" t="s">
        <v>84</v>
      </c>
      <c r="B11" s="32"/>
      <c r="C11" s="31" t="s">
        <v>80</v>
      </c>
      <c r="D11" s="31" t="s">
        <v>81</v>
      </c>
      <c r="E11" s="33">
        <v>1</v>
      </c>
      <c r="F11" s="33">
        <v>0.94</v>
      </c>
      <c r="G11" s="33">
        <f>+IFERROR(HLOOKUP($I$5,$B$74:$M$79,MATCH($A11,$A$74:$A$79,0)+IF(G$7="Meta",3,4),0),"Sin Información")</f>
        <v>0.79032858884236812</v>
      </c>
      <c r="H11" s="33" t="str">
        <f>+IFERROR(HLOOKUP($I$5,$B$60:$J$65,MATCH($A11,$A$60:$A$65,0)+IF(H$7="Meta",3,4),0),"Sin Información")</f>
        <v>Sin Información</v>
      </c>
      <c r="I11" s="33">
        <f>+IFERROR(HLOOKUP($I$5,$B$74:$M$79,MATCH($A11,$A$74:$A$79,0)+IF(I$7="Meta",1,2),0),"Sin Información")</f>
        <v>1</v>
      </c>
      <c r="J11" s="33">
        <f>+IFERROR(HLOOKUP($I$5,$B$74:$M$79,MATCH($A11,$A$74:$A$79,0)+IF(J$7="Meta",1,2),0),"Sin Información")</f>
        <v>0.94</v>
      </c>
      <c r="K11" s="33"/>
      <c r="L11" s="33">
        <f>+IFERROR(HLOOKUP($L$4,$B$74:$M$79,MATCH($A11,$A$74:$A$79,0)+IF(L$6="Proyectado Mes",1,2),0),"Sin Información")</f>
        <v>1</v>
      </c>
      <c r="M11" s="33">
        <f>+IFERROR(HLOOKUP($M$4,$B$74:$M$79,MATCH($A11,$A$74:$A$79,0)+IF(M$6="Proyectado Año",1,2),0),"Sin Información")</f>
        <v>1</v>
      </c>
      <c r="N11" s="34"/>
    </row>
    <row r="13" spans="1:14" x14ac:dyDescent="0.35">
      <c r="G13" s="35"/>
    </row>
    <row r="51" spans="1:13" ht="15" thickBot="1" x14ac:dyDescent="0.4"/>
    <row r="52" spans="1:13" s="36" customFormat="1" ht="16" thickBot="1" x14ac:dyDescent="0.4">
      <c r="A52" s="81" t="s">
        <v>85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s="35" customFormat="1" ht="15" thickBot="1" x14ac:dyDescent="0.4">
      <c r="A53" s="37" t="str">
        <f>A8</f>
        <v>Sistema Operativo</v>
      </c>
      <c r="B53" s="38" t="s">
        <v>86</v>
      </c>
      <c r="C53" s="39" t="s">
        <v>87</v>
      </c>
      <c r="D53" s="39" t="s">
        <v>88</v>
      </c>
      <c r="E53" s="39" t="s">
        <v>89</v>
      </c>
      <c r="F53" s="39" t="s">
        <v>90</v>
      </c>
      <c r="G53" s="39" t="s">
        <v>91</v>
      </c>
      <c r="H53" s="39" t="s">
        <v>92</v>
      </c>
      <c r="I53" s="39" t="s">
        <v>60</v>
      </c>
      <c r="J53" s="39" t="s">
        <v>63</v>
      </c>
      <c r="K53" s="39" t="s">
        <v>93</v>
      </c>
      <c r="L53" s="39" t="s">
        <v>94</v>
      </c>
      <c r="M53" s="40" t="s">
        <v>64</v>
      </c>
    </row>
    <row r="54" spans="1:13" s="35" customFormat="1" x14ac:dyDescent="0.35">
      <c r="A54" s="41" t="s">
        <v>95</v>
      </c>
      <c r="B54" s="42">
        <v>0.7</v>
      </c>
      <c r="C54" s="42">
        <v>0.7</v>
      </c>
      <c r="D54" s="42">
        <v>0.75</v>
      </c>
      <c r="E54" s="42">
        <v>0.75</v>
      </c>
      <c r="F54" s="42">
        <v>0.8</v>
      </c>
      <c r="G54" s="42">
        <v>0.8</v>
      </c>
      <c r="H54" s="42">
        <v>0.85</v>
      </c>
      <c r="I54" s="42">
        <v>0.85</v>
      </c>
      <c r="J54" s="42">
        <v>0.9</v>
      </c>
      <c r="K54" s="42">
        <v>0.9</v>
      </c>
      <c r="L54" s="42">
        <v>0.9</v>
      </c>
      <c r="M54" s="42">
        <v>0.95</v>
      </c>
    </row>
    <row r="55" spans="1:13" s="35" customFormat="1" x14ac:dyDescent="0.35">
      <c r="A55" s="43" t="s">
        <v>96</v>
      </c>
      <c r="B55" s="44">
        <v>0.68</v>
      </c>
      <c r="C55" s="44">
        <v>0.74</v>
      </c>
      <c r="D55" s="44">
        <v>0.76</v>
      </c>
      <c r="E55" s="44">
        <v>0.86</v>
      </c>
      <c r="F55" s="44">
        <v>0.85</v>
      </c>
      <c r="G55" s="44">
        <v>0.87</v>
      </c>
      <c r="H55" s="44">
        <v>0.89</v>
      </c>
      <c r="I55" s="44">
        <v>0.9</v>
      </c>
      <c r="J55" s="44">
        <v>0.91</v>
      </c>
      <c r="K55" s="62">
        <v>0.91</v>
      </c>
      <c r="L55" s="45"/>
      <c r="M55" s="46"/>
    </row>
    <row r="56" spans="1:13" ht="15" thickBot="1" x14ac:dyDescent="0.4">
      <c r="A56" s="47" t="s">
        <v>97</v>
      </c>
      <c r="B56" s="48" t="s">
        <v>98</v>
      </c>
      <c r="C56" s="49" t="s">
        <v>98</v>
      </c>
      <c r="D56" s="50" t="s">
        <v>98</v>
      </c>
      <c r="E56" s="51">
        <f>AVERAGE($C54:E$54)</f>
        <v>0.73333333333333339</v>
      </c>
      <c r="F56" s="51">
        <f>AVERAGE($C54:F$54)</f>
        <v>0.75</v>
      </c>
      <c r="G56" s="51">
        <f>AVERAGE($C54:G$54)</f>
        <v>0.76</v>
      </c>
      <c r="H56" s="51">
        <f>AVERAGE($C54:H$54)</f>
        <v>0.77499999999999991</v>
      </c>
      <c r="I56" s="51">
        <f>AVERAGE($C54:I$54)</f>
        <v>0.78571428571428559</v>
      </c>
      <c r="J56" s="51">
        <f>AVERAGE($C54:J$54)</f>
        <v>0.79999999999999993</v>
      </c>
      <c r="K56" s="51"/>
      <c r="L56" s="51">
        <f>AVERAGE($C54:L$54)</f>
        <v>0.82</v>
      </c>
      <c r="M56" s="51">
        <f>AVERAGE($C54:M$54)</f>
        <v>0.83181818181818168</v>
      </c>
    </row>
    <row r="57" spans="1:13" ht="15" thickBot="1" x14ac:dyDescent="0.4">
      <c r="A57" s="52" t="s">
        <v>99</v>
      </c>
      <c r="B57" s="53" t="s">
        <v>98</v>
      </c>
      <c r="C57" s="54" t="s">
        <v>98</v>
      </c>
      <c r="D57" s="54" t="s">
        <v>98</v>
      </c>
      <c r="E57" s="51">
        <f>AVERAGE($C$55:E55)</f>
        <v>0.78666666666666663</v>
      </c>
      <c r="F57" s="51">
        <f>AVERAGE($C$55:F55)</f>
        <v>0.80249999999999999</v>
      </c>
      <c r="G57" s="51">
        <f>AVERAGE($C$55:G55)</f>
        <v>0.81600000000000006</v>
      </c>
      <c r="H57" s="51">
        <f>AVERAGE($C$55:H55)</f>
        <v>0.82833333333333325</v>
      </c>
      <c r="I57" s="51">
        <f>AVERAGE($C$55:I55)</f>
        <v>0.83857142857142863</v>
      </c>
      <c r="J57" s="51">
        <f>AVERAGE($C$55:J55)</f>
        <v>0.84750000000000003</v>
      </c>
      <c r="K57" s="51"/>
      <c r="L57" s="51">
        <f>AVERAGE($C$55:L55)</f>
        <v>0.85444444444444445</v>
      </c>
      <c r="M57" s="55">
        <f>AVERAGE($C$55:M55)</f>
        <v>0.85444444444444445</v>
      </c>
    </row>
    <row r="58" spans="1:13" s="35" customFormat="1" ht="15" thickBot="1" x14ac:dyDescent="0.4">
      <c r="A58" s="56" t="s">
        <v>100</v>
      </c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</row>
    <row r="59" spans="1:13" ht="15" thickBot="1" x14ac:dyDescent="0.4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5" thickBot="1" x14ac:dyDescent="0.4">
      <c r="A60" s="37" t="str">
        <f>A9</f>
        <v>Aplicaciones</v>
      </c>
      <c r="B60" s="38" t="s">
        <v>86</v>
      </c>
      <c r="C60" s="39" t="s">
        <v>87</v>
      </c>
      <c r="D60" s="39" t="s">
        <v>88</v>
      </c>
      <c r="E60" s="39" t="s">
        <v>89</v>
      </c>
      <c r="F60" s="39" t="s">
        <v>90</v>
      </c>
      <c r="G60" s="39" t="s">
        <v>91</v>
      </c>
      <c r="H60" s="39" t="s">
        <v>92</v>
      </c>
      <c r="I60" s="39" t="s">
        <v>60</v>
      </c>
      <c r="J60" s="39" t="s">
        <v>63</v>
      </c>
      <c r="K60" s="39"/>
      <c r="L60" s="39" t="s">
        <v>94</v>
      </c>
      <c r="M60" s="40" t="s">
        <v>64</v>
      </c>
    </row>
    <row r="61" spans="1:13" ht="15" customHeight="1" x14ac:dyDescent="0.35">
      <c r="A61" s="41" t="s">
        <v>95</v>
      </c>
      <c r="B61" s="42">
        <v>1</v>
      </c>
      <c r="C61" s="42">
        <v>1</v>
      </c>
      <c r="D61" s="42">
        <v>1</v>
      </c>
      <c r="E61" s="42">
        <v>1</v>
      </c>
      <c r="F61" s="42">
        <v>1</v>
      </c>
      <c r="G61" s="42">
        <v>1</v>
      </c>
      <c r="H61" s="42">
        <v>1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</row>
    <row r="62" spans="1:13" ht="27.75" customHeight="1" x14ac:dyDescent="0.35">
      <c r="A62" s="43" t="s">
        <v>101</v>
      </c>
      <c r="B62" s="44">
        <v>0.36</v>
      </c>
      <c r="C62" s="44">
        <v>0.35</v>
      </c>
      <c r="D62" s="44">
        <v>0.4</v>
      </c>
      <c r="E62" s="44">
        <v>0.42</v>
      </c>
      <c r="F62" s="44">
        <v>0.43</v>
      </c>
      <c r="G62" s="44">
        <v>0.47</v>
      </c>
      <c r="H62" s="44">
        <v>0.49</v>
      </c>
      <c r="I62" s="44">
        <v>0.54</v>
      </c>
      <c r="J62" s="44">
        <v>0.61</v>
      </c>
      <c r="K62" s="62">
        <v>0.61</v>
      </c>
      <c r="L62" s="45"/>
      <c r="M62" s="46"/>
    </row>
    <row r="63" spans="1:13" ht="15" thickBot="1" x14ac:dyDescent="0.4">
      <c r="A63" s="47" t="s">
        <v>97</v>
      </c>
      <c r="B63" s="48" t="s">
        <v>98</v>
      </c>
      <c r="C63" s="49" t="s">
        <v>98</v>
      </c>
      <c r="D63" s="50" t="s">
        <v>98</v>
      </c>
      <c r="E63" s="51">
        <f>AVERAGE($C$54:E61)</f>
        <v>0.82545454545454544</v>
      </c>
      <c r="F63" s="51">
        <f>AVERAGE($C$54:F61)</f>
        <v>0.83015625000000004</v>
      </c>
      <c r="G63" s="51">
        <f>AVERAGE($C$54:G61)</f>
        <v>0.8346904761904762</v>
      </c>
      <c r="H63" s="51">
        <f>AVERAGE($C$54:H61)</f>
        <v>0.84122435897435899</v>
      </c>
      <c r="I63" s="51">
        <f>AVERAGE($C$54:I61)</f>
        <v>0.84664900153609812</v>
      </c>
      <c r="J63" s="51">
        <f>AVERAGE($C$54:J61)</f>
        <v>0.85287830687830679</v>
      </c>
      <c r="K63" s="51"/>
      <c r="L63" s="51">
        <f>AVERAGE($C$54:L61)</f>
        <v>0.86251310446659268</v>
      </c>
      <c r="M63" s="51">
        <f>AVERAGE($C$54:M61)</f>
        <v>0.86647502379417241</v>
      </c>
    </row>
    <row r="64" spans="1:13" ht="15" thickBot="1" x14ac:dyDescent="0.4">
      <c r="A64" s="52" t="s">
        <v>99</v>
      </c>
      <c r="B64" s="53" t="s">
        <v>98</v>
      </c>
      <c r="C64" s="54" t="s">
        <v>98</v>
      </c>
      <c r="D64" s="54" t="s">
        <v>98</v>
      </c>
      <c r="E64" s="51">
        <f>AVERAGE($C$55:E62)</f>
        <v>0.73181818181818192</v>
      </c>
      <c r="F64" s="51">
        <f>AVERAGE($C$55:F62)</f>
        <v>0.74265625000000002</v>
      </c>
      <c r="G64" s="51">
        <f>AVERAGE($C$55:G62)</f>
        <v>0.75230952380952387</v>
      </c>
      <c r="H64" s="51">
        <f>AVERAGE($C$55:H62)</f>
        <v>0.7608397435897436</v>
      </c>
      <c r="I64" s="51">
        <f>AVERAGE($C$55:I62)</f>
        <v>0.76922964669738869</v>
      </c>
      <c r="J64" s="51">
        <f>AVERAGE($C$55:J62)</f>
        <v>0.77815608465608466</v>
      </c>
      <c r="K64" s="51"/>
      <c r="L64" s="51">
        <f>AVERAGE($C$55:L62)</f>
        <v>0.79066817838246417</v>
      </c>
      <c r="M64" s="55">
        <f>AVERAGE($C$55:M62)</f>
        <v>0.79765169151835824</v>
      </c>
    </row>
    <row r="65" spans="1:13" ht="15" thickBot="1" x14ac:dyDescent="0.4">
      <c r="A65" s="56" t="s">
        <v>100</v>
      </c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</row>
    <row r="66" spans="1:13" ht="15" thickBot="1" x14ac:dyDescent="0.4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5" thickBot="1" x14ac:dyDescent="0.4">
      <c r="A67" s="37" t="str">
        <f>A10</f>
        <v>Bases de Datos</v>
      </c>
      <c r="B67" s="38" t="s">
        <v>86</v>
      </c>
      <c r="C67" s="39" t="s">
        <v>87</v>
      </c>
      <c r="D67" s="39" t="s">
        <v>88</v>
      </c>
      <c r="E67" s="39" t="s">
        <v>89</v>
      </c>
      <c r="F67" s="39" t="s">
        <v>90</v>
      </c>
      <c r="G67" s="39" t="s">
        <v>91</v>
      </c>
      <c r="H67" s="39" t="s">
        <v>92</v>
      </c>
      <c r="I67" s="39" t="s">
        <v>60</v>
      </c>
      <c r="J67" s="39" t="s">
        <v>63</v>
      </c>
      <c r="K67" s="39"/>
      <c r="L67" s="39" t="s">
        <v>94</v>
      </c>
      <c r="M67" s="40" t="s">
        <v>64</v>
      </c>
    </row>
    <row r="68" spans="1:13" x14ac:dyDescent="0.35">
      <c r="A68" s="41" t="s">
        <v>95</v>
      </c>
      <c r="B68" s="42">
        <v>1</v>
      </c>
      <c r="C68" s="42">
        <v>1</v>
      </c>
      <c r="D68" s="42">
        <v>1</v>
      </c>
      <c r="E68" s="42">
        <v>1</v>
      </c>
      <c r="F68" s="42">
        <v>1</v>
      </c>
      <c r="G68" s="42">
        <v>1</v>
      </c>
      <c r="H68" s="42">
        <v>1</v>
      </c>
      <c r="I68" s="42">
        <v>1</v>
      </c>
      <c r="J68" s="42">
        <v>1</v>
      </c>
      <c r="K68" s="42"/>
      <c r="L68" s="42">
        <v>1</v>
      </c>
      <c r="M68" s="42">
        <v>1</v>
      </c>
    </row>
    <row r="69" spans="1:13" x14ac:dyDescent="0.35">
      <c r="A69" s="43" t="s">
        <v>102</v>
      </c>
      <c r="B69" s="44">
        <v>0.72</v>
      </c>
      <c r="C69" s="44">
        <v>0.75</v>
      </c>
      <c r="D69" s="44">
        <v>0.34</v>
      </c>
      <c r="E69" s="44">
        <v>0.37</v>
      </c>
      <c r="F69" s="44">
        <v>0.39</v>
      </c>
      <c r="G69" s="44">
        <v>0.4</v>
      </c>
      <c r="H69" s="44">
        <v>0.59</v>
      </c>
      <c r="I69" s="44">
        <v>0.59</v>
      </c>
      <c r="J69" s="44">
        <v>0.59</v>
      </c>
      <c r="K69" s="62">
        <v>0.59</v>
      </c>
      <c r="L69" s="45"/>
      <c r="M69" s="46"/>
    </row>
    <row r="70" spans="1:13" ht="15" thickBot="1" x14ac:dyDescent="0.4">
      <c r="A70" s="47" t="s">
        <v>97</v>
      </c>
      <c r="B70" s="48" t="s">
        <v>98</v>
      </c>
      <c r="C70" s="49" t="s">
        <v>98</v>
      </c>
      <c r="D70" s="50" t="s">
        <v>98</v>
      </c>
      <c r="E70" s="51">
        <f>AVERAGE($C$54:E68)</f>
        <v>0.77933014354066987</v>
      </c>
      <c r="F70" s="51">
        <f>AVERAGE($C$54:F68)</f>
        <v>0.7861637581168831</v>
      </c>
      <c r="G70" s="51">
        <f>AVERAGE($C$54:G68)</f>
        <v>0.79231311425061424</v>
      </c>
      <c r="H70" s="51">
        <f>AVERAGE($C$54:H68)</f>
        <v>0.79893440572109053</v>
      </c>
      <c r="I70" s="51">
        <f>AVERAGE($C$54:I68)</f>
        <v>0.80511176410344298</v>
      </c>
      <c r="J70" s="51">
        <f>AVERAGE($C$54:J68)</f>
        <v>0.81218252214412123</v>
      </c>
      <c r="K70" s="51"/>
      <c r="L70" s="51">
        <f>AVERAGE($C$54:L68)</f>
        <v>0.82169742859356343</v>
      </c>
      <c r="M70" s="51">
        <f>AVERAGE($C$54:M68)</f>
        <v>0.828386542513322</v>
      </c>
    </row>
    <row r="71" spans="1:13" ht="15" thickBot="1" x14ac:dyDescent="0.4">
      <c r="A71" s="52" t="s">
        <v>99</v>
      </c>
      <c r="B71" s="53" t="s">
        <v>98</v>
      </c>
      <c r="C71" s="54" t="s">
        <v>98</v>
      </c>
      <c r="D71" s="54" t="s">
        <v>98</v>
      </c>
      <c r="E71" s="51">
        <f>AVERAGE($C$55:E69)</f>
        <v>0.74038277511961725</v>
      </c>
      <c r="F71" s="51">
        <f>AVERAGE($C$55:F69)</f>
        <v>0.74509232954545468</v>
      </c>
      <c r="G71" s="51">
        <f>AVERAGE($C$55:G69)</f>
        <v>0.75042122235872233</v>
      </c>
      <c r="H71" s="51">
        <f>AVERAGE($C$55:H69)</f>
        <v>0.75958657963413412</v>
      </c>
      <c r="I71" s="51">
        <f>AVERAGE($C$55:I69)</f>
        <v>0.76747540046707952</v>
      </c>
      <c r="J71" s="51">
        <f>AVERAGE($C$55:J69)</f>
        <v>0.77499502214412141</v>
      </c>
      <c r="K71" s="51"/>
      <c r="L71" s="51">
        <f>AVERAGE($C$55:L69)</f>
        <v>0.78428793438536859</v>
      </c>
      <c r="M71" s="55">
        <f>AVERAGE($C$55:M69)</f>
        <v>0.79234620607615547</v>
      </c>
    </row>
    <row r="72" spans="1:13" ht="15" thickBot="1" x14ac:dyDescent="0.4">
      <c r="A72" s="56" t="s">
        <v>100</v>
      </c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</row>
    <row r="73" spans="1:13" ht="15" thickBot="1" x14ac:dyDescent="0.4"/>
    <row r="74" spans="1:13" ht="15" thickBot="1" x14ac:dyDescent="0.4">
      <c r="A74" s="37" t="str">
        <f>A11</f>
        <v>Comunicaciones</v>
      </c>
      <c r="B74" s="38" t="s">
        <v>86</v>
      </c>
      <c r="C74" s="39" t="s">
        <v>87</v>
      </c>
      <c r="D74" s="39" t="s">
        <v>88</v>
      </c>
      <c r="E74" s="39" t="s">
        <v>89</v>
      </c>
      <c r="F74" s="39" t="s">
        <v>90</v>
      </c>
      <c r="G74" s="39" t="s">
        <v>91</v>
      </c>
      <c r="H74" s="39" t="s">
        <v>92</v>
      </c>
      <c r="I74" s="39" t="s">
        <v>60</v>
      </c>
      <c r="J74" s="39" t="s">
        <v>63</v>
      </c>
      <c r="K74" s="39"/>
      <c r="L74" s="39" t="s">
        <v>94</v>
      </c>
      <c r="M74" s="40" t="s">
        <v>64</v>
      </c>
    </row>
    <row r="75" spans="1:13" x14ac:dyDescent="0.35">
      <c r="A75" s="41" t="s">
        <v>95</v>
      </c>
      <c r="B75" s="42">
        <v>1</v>
      </c>
      <c r="C75" s="42">
        <v>1</v>
      </c>
      <c r="D75" s="42">
        <v>1</v>
      </c>
      <c r="E75" s="42">
        <v>1</v>
      </c>
      <c r="F75" s="42">
        <v>1</v>
      </c>
      <c r="G75" s="42">
        <v>1</v>
      </c>
      <c r="H75" s="42">
        <v>1</v>
      </c>
      <c r="I75" s="42">
        <v>1</v>
      </c>
      <c r="J75" s="42">
        <v>1</v>
      </c>
      <c r="K75" s="42"/>
      <c r="L75" s="42">
        <v>1</v>
      </c>
      <c r="M75" s="42">
        <v>1</v>
      </c>
    </row>
    <row r="76" spans="1:13" x14ac:dyDescent="0.35">
      <c r="A76" s="43" t="s">
        <v>103</v>
      </c>
      <c r="B76" s="44">
        <v>0.81</v>
      </c>
      <c r="C76" s="44">
        <v>0.95</v>
      </c>
      <c r="D76" s="44">
        <v>0.95</v>
      </c>
      <c r="E76" s="44">
        <v>1</v>
      </c>
      <c r="F76" s="44">
        <v>0.94</v>
      </c>
      <c r="G76" s="44">
        <v>0.94</v>
      </c>
      <c r="H76" s="44">
        <v>0.94</v>
      </c>
      <c r="I76" s="44">
        <v>0.94</v>
      </c>
      <c r="J76" s="44">
        <v>0.94</v>
      </c>
      <c r="K76" s="62">
        <v>0.97</v>
      </c>
      <c r="L76" s="45">
        <v>0.98</v>
      </c>
      <c r="M76" s="46"/>
    </row>
    <row r="77" spans="1:13" ht="15" thickBot="1" x14ac:dyDescent="0.4">
      <c r="A77" s="47" t="s">
        <v>97</v>
      </c>
      <c r="B77" s="48" t="s">
        <v>98</v>
      </c>
      <c r="C77" s="49" t="s">
        <v>98</v>
      </c>
      <c r="D77" s="50" t="s">
        <v>98</v>
      </c>
      <c r="E77" s="51">
        <f>AVERAGE($C$54:E75)</f>
        <v>0.76988835725677829</v>
      </c>
      <c r="F77" s="51">
        <f>AVERAGE($C$54:F75)</f>
        <v>0.77283885583988376</v>
      </c>
      <c r="G77" s="51">
        <f>AVERAGE($C$54:G75)</f>
        <v>0.7765903503812206</v>
      </c>
      <c r="H77" s="51">
        <f>AVERAGE($C$54:H75)</f>
        <v>0.78398798471905085</v>
      </c>
      <c r="I77" s="51">
        <f>AVERAGE($C$54:I75)</f>
        <v>0.79032858884236812</v>
      </c>
      <c r="J77" s="51">
        <f>AVERAGE($C$54:J75)</f>
        <v>0.79686598319967106</v>
      </c>
      <c r="K77" s="51"/>
      <c r="L77" s="51">
        <f>AVERAGE($C$54:L75)</f>
        <v>0.8051895471461884</v>
      </c>
      <c r="M77" s="51">
        <f>AVERAGE($C$54:M75)</f>
        <v>0.81261883448552841</v>
      </c>
    </row>
    <row r="78" spans="1:13" ht="15" thickBot="1" x14ac:dyDescent="0.4">
      <c r="A78" s="52" t="s">
        <v>99</v>
      </c>
      <c r="B78" s="53" t="s">
        <v>98</v>
      </c>
      <c r="C78" s="54" t="s">
        <v>98</v>
      </c>
      <c r="D78" s="54" t="s">
        <v>98</v>
      </c>
      <c r="E78" s="51">
        <f>AVERAGE($C$55:E76)</f>
        <v>0.7958142831827042</v>
      </c>
      <c r="F78" s="51">
        <f>AVERAGE($C$55:F76)</f>
        <v>0.79383885583988378</v>
      </c>
      <c r="G78" s="51">
        <f>AVERAGE($C$55:G76)</f>
        <v>0.79508091641895628</v>
      </c>
      <c r="H78" s="51">
        <f>AVERAGE($C$55:H76)</f>
        <v>0.80020010593117208</v>
      </c>
      <c r="I78" s="51">
        <f>AVERAGE($C$55:I76)</f>
        <v>0.8050121331461656</v>
      </c>
      <c r="J78" s="51">
        <f>AVERAGE($C$55:J76)</f>
        <v>0.80990946146054044</v>
      </c>
      <c r="K78" s="51"/>
      <c r="L78" s="51">
        <f>AVERAGE($C$55:L76)</f>
        <v>0.81780636957609509</v>
      </c>
      <c r="M78" s="55">
        <f>AVERAGE($C$55:M76)</f>
        <v>0.8230724451276451</v>
      </c>
    </row>
    <row r="79" spans="1:13" ht="15" thickBot="1" x14ac:dyDescent="0.4">
      <c r="A79" s="56" t="s">
        <v>100</v>
      </c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</sheetData>
  <mergeCells count="10">
    <mergeCell ref="E6:F6"/>
    <mergeCell ref="G6:H6"/>
    <mergeCell ref="I6:J6"/>
    <mergeCell ref="A52:M52"/>
    <mergeCell ref="B2:C2"/>
    <mergeCell ref="E3:F3"/>
    <mergeCell ref="E4:F4"/>
    <mergeCell ref="E5:H5"/>
    <mergeCell ref="I5:J5"/>
    <mergeCell ref="L5:M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oculto!$A$2:$A$13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2" sqref="A2:A13"/>
    </sheetView>
  </sheetViews>
  <sheetFormatPr baseColWidth="10" defaultColWidth="11.453125" defaultRowHeight="14.5" x14ac:dyDescent="0.35"/>
  <sheetData>
    <row r="1" spans="1:1" x14ac:dyDescent="0.35">
      <c r="A1" t="s">
        <v>104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  <row r="5" spans="1:1" x14ac:dyDescent="0.35">
      <c r="A5" t="s">
        <v>89</v>
      </c>
    </row>
    <row r="6" spans="1:1" x14ac:dyDescent="0.35">
      <c r="A6" t="s">
        <v>90</v>
      </c>
    </row>
    <row r="7" spans="1:1" x14ac:dyDescent="0.35">
      <c r="A7" t="s">
        <v>91</v>
      </c>
    </row>
    <row r="8" spans="1:1" x14ac:dyDescent="0.35">
      <c r="A8" t="s">
        <v>92</v>
      </c>
    </row>
    <row r="9" spans="1:1" x14ac:dyDescent="0.35">
      <c r="A9" t="s">
        <v>60</v>
      </c>
    </row>
    <row r="10" spans="1:1" x14ac:dyDescent="0.35">
      <c r="A10" t="s">
        <v>63</v>
      </c>
    </row>
    <row r="11" spans="1:1" x14ac:dyDescent="0.35">
      <c r="A11" t="s">
        <v>93</v>
      </c>
    </row>
    <row r="12" spans="1:1" x14ac:dyDescent="0.35">
      <c r="A12" t="s">
        <v>94</v>
      </c>
    </row>
    <row r="13" spans="1:1" x14ac:dyDescent="0.35">
      <c r="A13" t="s">
        <v>64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892123CF4D7C4FB09AA48E94BB7538" ma:contentTypeVersion="11" ma:contentTypeDescription="Crear nuevo documento." ma:contentTypeScope="" ma:versionID="cd8384f7ef48e0efefde3a79c750fcf1">
  <xsd:schema xmlns:xsd="http://www.w3.org/2001/XMLSchema" xmlns:xs="http://www.w3.org/2001/XMLSchema" xmlns:p="http://schemas.microsoft.com/office/2006/metadata/properties" xmlns:ns2="97b5bfc8-3b5c-405d-ada3-e8a0163fc5c3" xmlns:ns3="8ce6af14-2be2-4709-91b6-2f3a9cd28922" targetNamespace="http://schemas.microsoft.com/office/2006/metadata/properties" ma:root="true" ma:fieldsID="60dc2a262b3d2159db3ca099b0a9d2fb" ns2:_="" ns3:_="">
    <xsd:import namespace="97b5bfc8-3b5c-405d-ada3-e8a0163fc5c3"/>
    <xsd:import namespace="8ce6af14-2be2-4709-91b6-2f3a9cd289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5bfc8-3b5c-405d-ada3-e8a0163fc5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6af14-2be2-4709-91b6-2f3a9cd28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98EBE7-2861-4ED2-8320-2D101E533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5bfc8-3b5c-405d-ada3-e8a0163fc5c3"/>
    <ds:schemaRef ds:uri="8ce6af14-2be2-4709-91b6-2f3a9cd289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738171-1F5E-42E4-88FF-7A4C6C904F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079FC3-7048-4A9D-B7E6-D0D747CE02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Capa Media</vt:lpstr>
      <vt:lpstr>FESTIVOS</vt:lpstr>
      <vt:lpstr>Indicador_Consolidado</vt:lpstr>
      <vt:lpstr>oculto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Marcela Aguilera Moreno</dc:creator>
  <cp:keywords/>
  <dc:description/>
  <cp:lastModifiedBy>VICTOR MANUEL ROBAYO RAMIREZ</cp:lastModifiedBy>
  <cp:revision/>
  <dcterms:created xsi:type="dcterms:W3CDTF">2016-03-28T23:33:50Z</dcterms:created>
  <dcterms:modified xsi:type="dcterms:W3CDTF">2021-02-02T14:48:57Z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0x01010057892123CF4D7C4FB09AA48E94BB7538</vt:lpwstr>
  </property>
</Properties>
</file>