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158" documentId="8_{13B76819-6359-4636-ABA8-0AA657E01594}" xr6:coauthVersionLast="47" xr6:coauthVersionMax="47" xr10:uidLastSave="{A86961A3-439B-4780-90AB-A88BD29D0A6C}"/>
  <bookViews>
    <workbookView xWindow="-28920" yWindow="-120" windowWidth="29040" windowHeight="15720" tabRatio="851" activeTab="3" xr2:uid="{00000000-000D-0000-FFFF-FFFF00000000}"/>
  </bookViews>
  <sheets>
    <sheet name="GENERALIDADES" sheetId="50" r:id="rId1"/>
    <sheet name="RCE" sheetId="55" r:id="rId2"/>
    <sheet name="ECONOMICA" sheetId="48" r:id="rId3"/>
    <sheet name="CONSOLIDADO" sheetId="49" r:id="rId4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9" l="1"/>
  <c r="C4" i="49"/>
  <c r="D3" i="49"/>
  <c r="C3" i="49"/>
  <c r="G17" i="48"/>
  <c r="G16" i="48"/>
  <c r="F12" i="48"/>
  <c r="G9" i="55"/>
  <c r="E9" i="55"/>
  <c r="G7" i="55"/>
  <c r="E5" i="55"/>
  <c r="C7" i="55"/>
  <c r="C5" i="55"/>
  <c r="C9" i="55" s="1"/>
  <c r="I7" i="55"/>
  <c r="I5" i="55"/>
  <c r="B9" i="55"/>
  <c r="D10" i="49" l="1"/>
  <c r="J7" i="55"/>
  <c r="J5" i="55"/>
  <c r="C10" i="49"/>
  <c r="B10" i="49"/>
  <c r="F11" i="48" l="1"/>
</calcChain>
</file>

<file path=xl/sharedStrings.xml><?xml version="1.0" encoding="utf-8"?>
<sst xmlns="http://schemas.openxmlformats.org/spreadsheetml/2006/main" count="63" uniqueCount="53">
  <si>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</si>
  <si>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</si>
  <si>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</si>
  <si>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</si>
  <si>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</si>
  <si>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</si>
  <si>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</si>
  <si>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</si>
  <si>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</si>
  <si>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</si>
  <si>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</si>
  <si>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</si>
  <si>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</si>
  <si>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</si>
  <si>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</si>
  <si>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</si>
  <si>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</si>
  <si>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</si>
  <si>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</si>
  <si>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</si>
  <si>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</si>
  <si>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</si>
  <si>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</si>
  <si>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</si>
  <si>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</si>
  <si>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</si>
  <si>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</si>
  <si>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</si>
  <si>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</si>
  <si>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</si>
  <si>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</si>
  <si>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</si>
  <si>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</si>
  <si>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</si>
  <si>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</si>
  <si>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</si>
  <si>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Puntos</t>
  </si>
  <si>
    <t>UT ALLIANZ - ESTADO</t>
  </si>
  <si>
    <t>ASPECTOS AMBIENTALES</t>
  </si>
  <si>
    <t xml:space="preserve">AXA COLPATRIA </t>
  </si>
  <si>
    <t>LA PREVISORA SEGUROS</t>
  </si>
  <si>
    <t>EVALUACION ECONOMICA</t>
  </si>
  <si>
    <t xml:space="preserve"> PÓLIZA DE SEGURO DE RESPONSABILIDAD CIVIL EXTRACONTRACTUAL 2026</t>
  </si>
  <si>
    <t>CONDICIONES COMPLEMENTARIAS CALIFICABLES NO OBLIGATORIAS</t>
  </si>
  <si>
    <t>Limite asegurado por evento adicional al básico por evento sin cobro de prima adicional:</t>
  </si>
  <si>
    <t>Se otorga el puntaje de forma proporcional a quien ororgue el mayor límite asegurado al básico obligatorio por evento y a los dempas por regla de tres proporcional</t>
  </si>
  <si>
    <t>Limite asegurado por vigencia adicional al básico por vigencia sin cobro de prima adicional:</t>
  </si>
  <si>
    <t>Se otorga el puntaje de forma proporcional a quien ororgue el mayor límite asegurado al básico obligatorio por vigencia y a los dempas por regla de tres proporcional.</t>
  </si>
  <si>
    <t>SE OTORGA 1,692,000,000 EVENTO ADICIONAL AL BASICO PARA UN TOTAL DE 7,692,000,000 EVENTO</t>
  </si>
  <si>
    <t xml:space="preserve">SE OTORGA 3.666,000,000   ADICIONAL AL BASICO PARA UN TOTAL DE 16,666,000,000 </t>
  </si>
  <si>
    <t>Se otorga un límite adicional al básico de $2.000.000.000</t>
  </si>
  <si>
    <t>AXA COLPATRIA</t>
  </si>
  <si>
    <t>GRUPO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</si>
</sst>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color theme="1"/>
      <name val="Arial"/>
      <family val="2"/>
    </font>
    <font>
      <sz val="10"/>
      <name val="Century Gothic"/>
      <family val="2"/>
    </font>
    <font>
      <b/>
      <sz val="11"/>
      <name val="Century Gothic"/>
      <family val="2"/>
    </font>
    <font>
      <sz val="10"/>
      <name val="Arial"/>
      <family val="2"/>
    </font>
    <font>
      <b/>
      <sz val="12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0" fontId="28" fillId="0" borderId="0"/>
    <xf numFmtId="0" fontId="5" fillId="0" borderId="0" applyNumberFormat="0" applyFill="0" applyBorder="0" applyAlignment="0" applyProtection="0"/>
    <xf numFmtId="9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18" fillId="0" borderId="1" xfId="0" applyFont="1" applyBorder="1"/>
    <xf numFmtId="1" fontId="19" fillId="0" borderId="0" xfId="23" applyNumberFormat="1" applyFont="1" applyAlignment="1">
      <alignment horizontal="center" vertical="center" wrapText="1"/>
    </xf>
    <xf numFmtId="0" fontId="18" fillId="0" borderId="2" xfId="0" applyFont="1" applyBorder="1"/>
    <xf numFmtId="0" fontId="20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0" borderId="0" xfId="0" applyFont="1"/>
    <xf numFmtId="0" fontId="20" fillId="4" borderId="0" xfId="0" applyFont="1" applyFill="1"/>
    <xf numFmtId="164" fontId="20" fillId="4" borderId="0" xfId="1" applyFont="1" applyFill="1" applyBorder="1" applyAlignment="1">
      <alignment horizontal="center"/>
    </xf>
    <xf numFmtId="0" fontId="18" fillId="4" borderId="0" xfId="0" applyFont="1" applyFill="1"/>
    <xf numFmtId="0" fontId="18" fillId="4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8" fontId="18" fillId="0" borderId="4" xfId="0" applyNumberFormat="1" applyFont="1" applyBorder="1" applyAlignment="1">
      <alignment horizontal="center" vertical="center"/>
    </xf>
    <xf numFmtId="0" fontId="18" fillId="0" borderId="6" xfId="0" applyFont="1" applyBorder="1"/>
    <xf numFmtId="0" fontId="18" fillId="0" borderId="7" xfId="0" applyFont="1" applyBorder="1"/>
    <xf numFmtId="0" fontId="18" fillId="0" borderId="3" xfId="0" applyFont="1" applyBorder="1"/>
    <xf numFmtId="44" fontId="0" fillId="0" borderId="0" xfId="0" applyNumberFormat="1"/>
    <xf numFmtId="0" fontId="20" fillId="4" borderId="4" xfId="0" applyFont="1" applyFill="1" applyBorder="1" applyAlignment="1">
      <alignment vertical="center"/>
    </xf>
    <xf numFmtId="0" fontId="18" fillId="0" borderId="4" xfId="0" applyFont="1" applyBorder="1" applyAlignment="1">
      <alignment wrapText="1"/>
    </xf>
    <xf numFmtId="0" fontId="17" fillId="0" borderId="4" xfId="0" applyFont="1" applyBorder="1" applyAlignment="1">
      <alignment horizontal="center" vertical="center"/>
    </xf>
    <xf numFmtId="0" fontId="18" fillId="0" borderId="4" xfId="27" applyFont="1" applyBorder="1" applyAlignment="1">
      <alignment vertical="center" wrapText="1"/>
    </xf>
    <xf numFmtId="0" fontId="18" fillId="0" borderId="4" xfId="27" applyFont="1" applyBorder="1" applyAlignment="1">
      <alignment vertical="center"/>
    </xf>
    <xf numFmtId="0" fontId="20" fillId="0" borderId="4" xfId="27" applyFont="1" applyBorder="1" applyAlignment="1">
      <alignment horizontal="center" vertical="center" wrapText="1"/>
    </xf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2" fontId="18" fillId="0" borderId="4" xfId="27" applyNumberFormat="1" applyFont="1" applyBorder="1" applyAlignment="1">
      <alignment horizontal="center" vertical="center"/>
    </xf>
    <xf numFmtId="2" fontId="18" fillId="0" borderId="13" xfId="27" applyNumberFormat="1" applyFont="1" applyBorder="1" applyAlignment="1">
      <alignment horizontal="center" vertical="center" wrapText="1"/>
    </xf>
    <xf numFmtId="2" fontId="18" fillId="0" borderId="13" xfId="27" applyNumberFormat="1" applyFont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4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30" fillId="9" borderId="4" xfId="0" applyFont="1" applyFill="1" applyBorder="1" applyAlignment="1">
      <alignment horizontal="center" vertical="center"/>
    </xf>
    <xf numFmtId="168" fontId="30" fillId="9" borderId="4" xfId="0" applyNumberFormat="1" applyFont="1" applyFill="1" applyBorder="1" applyAlignment="1">
      <alignment horizontal="center" vertical="center"/>
    </xf>
    <xf numFmtId="2" fontId="25" fillId="8" borderId="14" xfId="0" applyNumberFormat="1" applyFont="1" applyFill="1" applyBorder="1" applyAlignment="1">
      <alignment horizontal="center" vertical="center" wrapText="1"/>
    </xf>
    <xf numFmtId="2" fontId="24" fillId="7" borderId="4" xfId="0" applyNumberFormat="1" applyFont="1" applyFill="1" applyBorder="1" applyAlignment="1">
      <alignment horizontal="center" vertical="center" wrapText="1"/>
    </xf>
    <xf numFmtId="170" fontId="18" fillId="0" borderId="4" xfId="39" applyNumberFormat="1" applyFont="1" applyBorder="1"/>
    <xf numFmtId="0" fontId="17" fillId="7" borderId="4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2" fontId="18" fillId="10" borderId="4" xfId="27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7" fillId="0" borderId="5" xfId="0" applyNumberFormat="1" applyFont="1" applyBorder="1" applyAlignment="1">
      <alignment horizontal="center" vertical="center"/>
    </xf>
    <xf numFmtId="2" fontId="17" fillId="8" borderId="12" xfId="0" applyNumberFormat="1" applyFont="1" applyFill="1" applyBorder="1" applyAlignment="1">
      <alignment horizontal="center" vertical="center" wrapText="1"/>
    </xf>
    <xf numFmtId="2" fontId="18" fillId="10" borderId="13" xfId="27" applyNumberFormat="1" applyFont="1" applyFill="1" applyBorder="1" applyAlignment="1">
      <alignment horizontal="center" vertical="center"/>
    </xf>
    <xf numFmtId="2" fontId="32" fillId="11" borderId="15" xfId="0" applyNumberFormat="1" applyFont="1" applyFill="1" applyBorder="1" applyAlignment="1">
      <alignment horizontal="center" vertical="center" wrapText="1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5" fillId="0" borderId="1" xfId="15" applyFont="1" applyBorder="1" applyAlignment="1">
      <alignment horizontal="left" vertical="center" wrapText="1"/>
    </xf>
    <xf numFmtId="0" fontId="15" fillId="0" borderId="0" xfId="15" applyFont="1" applyAlignment="1">
      <alignment horizontal="left" vertical="center" wrapText="1"/>
    </xf>
    <xf numFmtId="0" fontId="15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165" fontId="7" fillId="3" borderId="0" xfId="2" applyFont="1" applyFill="1" applyBorder="1" applyAlignment="1">
      <alignment horizontal="justify" vertical="center" wrapText="1"/>
    </xf>
    <xf numFmtId="0" fontId="15" fillId="5" borderId="8" xfId="15" applyFont="1" applyFill="1" applyBorder="1" applyAlignment="1">
      <alignment horizontal="center" vertical="center" wrapText="1"/>
    </xf>
    <xf numFmtId="0" fontId="15" fillId="5" borderId="9" xfId="15" applyFont="1" applyFill="1" applyBorder="1" applyAlignment="1">
      <alignment horizontal="center" vertical="center" wrapText="1"/>
    </xf>
    <xf numFmtId="0" fontId="15" fillId="5" borderId="10" xfId="15" applyFont="1" applyFill="1" applyBorder="1" applyAlignment="1">
      <alignment horizontal="center" vertical="center" wrapText="1"/>
    </xf>
    <xf numFmtId="0" fontId="15" fillId="5" borderId="1" xfId="15" applyFont="1" applyFill="1" applyBorder="1" applyAlignment="1">
      <alignment horizontal="center" vertical="center" wrapText="1"/>
    </xf>
    <xf numFmtId="0" fontId="15" fillId="5" borderId="0" xfId="15" applyFont="1" applyFill="1" applyAlignment="1">
      <alignment horizontal="center" vertical="center" wrapText="1"/>
    </xf>
    <xf numFmtId="0" fontId="15" fillId="5" borderId="2" xfId="15" applyFont="1" applyFill="1" applyBorder="1" applyAlignment="1">
      <alignment horizontal="center" vertical="center" wrapText="1"/>
    </xf>
    <xf numFmtId="0" fontId="15" fillId="5" borderId="6" xfId="15" applyFont="1" applyFill="1" applyBorder="1" applyAlignment="1">
      <alignment horizontal="center" vertical="center" wrapText="1"/>
    </xf>
    <xf numFmtId="0" fontId="21" fillId="5" borderId="7" xfId="15" applyFont="1" applyFill="1" applyBorder="1" applyAlignment="1">
      <alignment horizontal="center" vertical="center" wrapText="1"/>
    </xf>
    <xf numFmtId="0" fontId="15" fillId="5" borderId="7" xfId="15" applyFont="1" applyFill="1" applyBorder="1" applyAlignment="1">
      <alignment horizontal="center" vertical="center" wrapText="1"/>
    </xf>
    <xf numFmtId="0" fontId="15" fillId="5" borderId="3" xfId="15" applyFont="1" applyFill="1" applyBorder="1" applyAlignment="1">
      <alignment horizontal="center" vertical="center" wrapText="1"/>
    </xf>
    <xf numFmtId="0" fontId="21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5" fillId="0" borderId="1" xfId="15" applyFont="1" applyBorder="1" applyAlignment="1">
      <alignment horizontal="justify" vertical="center" wrapText="1"/>
    </xf>
    <xf numFmtId="0" fontId="15" fillId="0" borderId="0" xfId="15" applyFont="1" applyAlignment="1">
      <alignment horizontal="justify" vertical="center" wrapText="1"/>
    </xf>
    <xf numFmtId="0" fontId="15" fillId="0" borderId="2" xfId="15" applyFont="1" applyBorder="1" applyAlignment="1">
      <alignment horizontal="justify" vertical="center" wrapText="1"/>
    </xf>
    <xf numFmtId="9" fontId="27" fillId="0" borderId="0" xfId="38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8" fontId="27" fillId="0" borderId="4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2" fontId="27" fillId="0" borderId="14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167" fontId="18" fillId="0" borderId="13" xfId="0" applyNumberFormat="1" applyFont="1" applyBorder="1" applyAlignment="1">
      <alignment horizontal="center" vertical="center"/>
    </xf>
    <xf numFmtId="167" fontId="18" fillId="0" borderId="14" xfId="0" applyNumberFormat="1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1" fontId="19" fillId="6" borderId="1" xfId="23" applyNumberFormat="1" applyFont="1" applyFill="1" applyBorder="1" applyAlignment="1">
      <alignment horizontal="center" vertical="center" wrapText="1"/>
    </xf>
    <xf numFmtId="1" fontId="19" fillId="6" borderId="0" xfId="23" applyNumberFormat="1" applyFont="1" applyFill="1" applyAlignment="1">
      <alignment horizontal="center" vertical="center" wrapText="1"/>
    </xf>
    <xf numFmtId="1" fontId="19" fillId="6" borderId="2" xfId="23" applyNumberFormat="1" applyFont="1" applyFill="1" applyBorder="1" applyAlignment="1">
      <alignment horizontal="center" vertical="center" wrapText="1"/>
    </xf>
    <xf numFmtId="1" fontId="16" fillId="6" borderId="8" xfId="23" applyNumberFormat="1" applyFont="1" applyFill="1" applyBorder="1" applyAlignment="1">
      <alignment horizontal="center" vertical="center" wrapText="1"/>
    </xf>
    <xf numFmtId="1" fontId="16" fillId="6" borderId="9" xfId="23" applyNumberFormat="1" applyFont="1" applyFill="1" applyBorder="1" applyAlignment="1">
      <alignment horizontal="center" vertical="center" wrapText="1"/>
    </xf>
    <xf numFmtId="1" fontId="16" fillId="6" borderId="10" xfId="23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wrapText="1"/>
    </xf>
    <xf numFmtId="166" fontId="20" fillId="4" borderId="4" xfId="1" applyNumberFormat="1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/>
    </xf>
    <xf numFmtId="6" fontId="20" fillId="4" borderId="4" xfId="0" applyNumberFormat="1" applyFont="1" applyFill="1" applyBorder="1" applyAlignment="1">
      <alignment horizontal="center" vertical="center"/>
    </xf>
    <xf numFmtId="2" fontId="18" fillId="0" borderId="5" xfId="27" applyNumberFormat="1" applyFont="1" applyBorder="1" applyAlignment="1">
      <alignment vertical="center" wrapText="1"/>
    </xf>
    <xf numFmtId="2" fontId="18" fillId="0" borderId="11" xfId="27" applyNumberFormat="1" applyFont="1" applyBorder="1" applyAlignment="1">
      <alignment vertical="center" wrapText="1"/>
    </xf>
    <xf numFmtId="2" fontId="18" fillId="0" borderId="12" xfId="27" applyNumberFormat="1" applyFont="1" applyBorder="1" applyAlignment="1">
      <alignment vertical="center" wrapText="1"/>
    </xf>
  </cellXfs>
  <cellStyles count="40">
    <cellStyle name="Millares [0] 2" xfId="1" xr:uid="{00000000-0005-0000-0000-000000000000}"/>
    <cellStyle name="Millares [0] 2 2" xfId="20" xr:uid="{00000000-0005-0000-0000-000001000000}"/>
    <cellStyle name="Millares [0] 2 3" xfId="34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29" xr:uid="{21D2C222-68DA-4B4B-B698-99CA3D85F6E1}"/>
    <cellStyle name="Millares 4" xfId="19" xr:uid="{00000000-0005-0000-0000-000008000000}"/>
    <cellStyle name="Millares 4 2" xfId="31" xr:uid="{E52E4E54-007D-4BD3-BFAD-CAD6F3612AE2}"/>
    <cellStyle name="Millares 5" xfId="4" xr:uid="{00000000-0005-0000-0000-000009000000}"/>
    <cellStyle name="Millares 5 2" xfId="12" xr:uid="{00000000-0005-0000-0000-00000A000000}"/>
    <cellStyle name="Moneda" xfId="39" builtinId="4"/>
    <cellStyle name="Moneda 2" xfId="28" xr:uid="{E6FC6C53-1081-4ED1-A621-52428C4BC359}"/>
    <cellStyle name="Normal" xfId="0" builtinId="0"/>
    <cellStyle name="Normal 12 2 2 2 2 2 2" xfId="36" xr:uid="{4A8D201A-348C-4115-8109-B27A6239A52D}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0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5" xr:uid="{9E0FB367-310F-4E47-82A1-01EE927FE30D}"/>
    <cellStyle name="Normal 3 3" xfId="25" xr:uid="{00000000-0005-0000-0000-000016000000}"/>
    <cellStyle name="Normal 3 4" xfId="33" xr:uid="{C634285F-646E-4C79-BA7C-36419895B90D}"/>
    <cellStyle name="Normal 3 9" xfId="37" xr:uid="{0022C16E-B058-4DFA-AAD8-887486D5B23B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7" xr:uid="{250D4D83-982E-46BF-8962-EAEEAED9CC50}"/>
    <cellStyle name="Normal 8" xfId="11" xr:uid="{00000000-0005-0000-0000-00001A000000}"/>
    <cellStyle name="Porcentaje" xfId="38" builtinId="5"/>
    <cellStyle name="Porcentaje 2" xfId="32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topLeftCell="A5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27" customWidth="1"/>
    <col min="5" max="5" width="37.90625" style="25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68" t="s">
        <v>24</v>
      </c>
      <c r="B1" s="69"/>
      <c r="C1" s="69"/>
      <c r="D1" s="70"/>
    </row>
    <row r="2" spans="1:6" ht="14" x14ac:dyDescent="0.25">
      <c r="A2" s="71" t="s">
        <v>25</v>
      </c>
      <c r="B2" s="72"/>
      <c r="C2" s="72"/>
      <c r="D2" s="73"/>
    </row>
    <row r="3" spans="1:6" ht="14.5" thickBot="1" x14ac:dyDescent="0.3">
      <c r="A3" s="74" t="s">
        <v>5</v>
      </c>
      <c r="B3" s="75"/>
      <c r="C3" s="76"/>
      <c r="D3" s="77"/>
    </row>
    <row r="4" spans="1:6" ht="66" customHeight="1" x14ac:dyDescent="0.25">
      <c r="A4" s="57" t="s">
        <v>0</v>
      </c>
      <c r="B4" s="58"/>
      <c r="C4" s="58"/>
      <c r="D4" s="59"/>
      <c r="E4" s="2"/>
    </row>
    <row r="5" spans="1:6" ht="58.75" customHeight="1" x14ac:dyDescent="0.25">
      <c r="A5" s="57" t="s">
        <v>26</v>
      </c>
      <c r="B5" s="78"/>
      <c r="C5" s="58"/>
      <c r="D5" s="59"/>
      <c r="E5" s="79"/>
      <c r="F5" s="79"/>
    </row>
    <row r="6" spans="1:6" ht="36.65" customHeight="1" x14ac:dyDescent="0.25">
      <c r="A6" s="80" t="s">
        <v>27</v>
      </c>
      <c r="B6" s="78"/>
      <c r="C6" s="81"/>
      <c r="D6" s="82"/>
    </row>
    <row r="7" spans="1:6" ht="126.65" customHeight="1" x14ac:dyDescent="0.25">
      <c r="A7" s="57" t="s">
        <v>28</v>
      </c>
      <c r="B7" s="58"/>
      <c r="C7" s="58"/>
      <c r="D7" s="59"/>
    </row>
    <row r="8" spans="1:6" ht="18.649999999999999" customHeight="1" x14ac:dyDescent="0.25">
      <c r="A8" s="80" t="s">
        <v>29</v>
      </c>
      <c r="B8" s="81"/>
      <c r="C8" s="81"/>
      <c r="D8" s="82"/>
    </row>
    <row r="9" spans="1:6" ht="60.65" customHeight="1" x14ac:dyDescent="0.25">
      <c r="A9" s="57" t="s">
        <v>4</v>
      </c>
      <c r="B9" s="58"/>
      <c r="C9" s="58"/>
      <c r="D9" s="59"/>
    </row>
    <row r="10" spans="1:6" ht="57.65" customHeight="1" x14ac:dyDescent="0.25">
      <c r="A10" s="57" t="s">
        <v>30</v>
      </c>
      <c r="B10" s="58"/>
      <c r="C10" s="58"/>
      <c r="D10" s="59"/>
      <c r="E10" s="67"/>
      <c r="F10" s="67"/>
    </row>
    <row r="11" spans="1:6" ht="56.4" customHeight="1" x14ac:dyDescent="0.25">
      <c r="A11" s="57" t="s">
        <v>1</v>
      </c>
      <c r="B11" s="58"/>
      <c r="C11" s="58"/>
      <c r="D11" s="59"/>
      <c r="E11" s="60"/>
      <c r="F11" s="60"/>
    </row>
    <row r="12" spans="1:6" ht="69" customHeight="1" x14ac:dyDescent="0.25">
      <c r="A12" s="51" t="s">
        <v>31</v>
      </c>
      <c r="B12" s="52"/>
      <c r="C12" s="52"/>
      <c r="D12" s="53"/>
      <c r="E12" s="26"/>
    </row>
    <row r="13" spans="1:6" ht="37.75" customHeight="1" x14ac:dyDescent="0.25">
      <c r="A13" s="61" t="s">
        <v>32</v>
      </c>
      <c r="B13" s="62"/>
      <c r="C13" s="62"/>
      <c r="D13" s="63"/>
    </row>
    <row r="14" spans="1:6" ht="34.25" customHeight="1" x14ac:dyDescent="0.25">
      <c r="A14" s="64" t="s">
        <v>2</v>
      </c>
      <c r="B14" s="65"/>
      <c r="C14" s="65"/>
      <c r="D14" s="66"/>
    </row>
    <row r="15" spans="1:6" ht="55.75" customHeight="1" x14ac:dyDescent="0.25">
      <c r="A15" s="64" t="s">
        <v>33</v>
      </c>
      <c r="B15" s="65"/>
      <c r="C15" s="65"/>
      <c r="D15" s="66"/>
    </row>
    <row r="16" spans="1:6" ht="52.25" customHeight="1" x14ac:dyDescent="0.25">
      <c r="A16" s="51" t="s">
        <v>34</v>
      </c>
      <c r="B16" s="52"/>
      <c r="C16" s="52"/>
      <c r="D16" s="53"/>
    </row>
    <row r="17" spans="1:4" ht="62.4" customHeight="1" thickBot="1" x14ac:dyDescent="0.3">
      <c r="A17" s="54" t="s">
        <v>35</v>
      </c>
      <c r="B17" s="55"/>
      <c r="C17" s="55"/>
      <c r="D17" s="56"/>
    </row>
  </sheetData>
  <mergeCells count="20"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  <mergeCell ref="A16:D16"/>
    <mergeCell ref="A17:D17"/>
    <mergeCell ref="A11:D11"/>
    <mergeCell ref="E11:F11"/>
    <mergeCell ref="A12:D12"/>
    <mergeCell ref="A13:D13"/>
    <mergeCell ref="A14:D14"/>
    <mergeCell ref="A15:D15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351E-F02A-46DF-9A84-640594312FF5}">
  <dimension ref="A1:J9"/>
  <sheetViews>
    <sheetView showGridLines="0" workbookViewId="0">
      <selection activeCell="E9" sqref="E9"/>
    </sheetView>
  </sheetViews>
  <sheetFormatPr baseColWidth="10" defaultColWidth="10.1796875" defaultRowHeight="69.650000000000006" customHeight="1" x14ac:dyDescent="0.25"/>
  <cols>
    <col min="1" max="1" width="53.1796875" style="35" customWidth="1"/>
    <col min="2" max="2" width="17.08984375" style="35" hidden="1" customWidth="1"/>
    <col min="3" max="3" width="17.08984375" style="35" customWidth="1"/>
    <col min="4" max="4" width="28.453125" style="35" customWidth="1"/>
    <col min="5" max="5" width="13.54296875" style="35" customWidth="1"/>
    <col min="6" max="6" width="27.90625" style="35" customWidth="1"/>
    <col min="7" max="7" width="13.36328125" style="35" customWidth="1"/>
    <col min="8" max="8" width="6.54296875" style="35" customWidth="1"/>
    <col min="9" max="9" width="10.1796875" style="35" hidden="1" customWidth="1"/>
    <col min="10" max="10" width="0" style="35" hidden="1" customWidth="1"/>
    <col min="11" max="16384" width="10.1796875" style="35"/>
  </cols>
  <sheetData>
    <row r="1" spans="1:10" ht="28.75" customHeight="1" x14ac:dyDescent="0.25">
      <c r="A1" s="90" t="s">
        <v>42</v>
      </c>
      <c r="B1" s="90"/>
      <c r="C1" s="90"/>
      <c r="D1" s="90"/>
    </row>
    <row r="2" spans="1:10" ht="18.649999999999999" customHeight="1" x14ac:dyDescent="0.25">
      <c r="A2" s="91"/>
      <c r="B2" s="92"/>
      <c r="C2" s="92"/>
      <c r="D2" s="93"/>
    </row>
    <row r="3" spans="1:10" ht="26.4" customHeight="1" x14ac:dyDescent="0.25">
      <c r="A3" s="94" t="s">
        <v>43</v>
      </c>
      <c r="B3" s="94"/>
      <c r="C3" s="94"/>
      <c r="D3" s="94"/>
    </row>
    <row r="4" spans="1:10" ht="30" customHeight="1" x14ac:dyDescent="0.25">
      <c r="A4" s="33" t="s">
        <v>3</v>
      </c>
      <c r="B4" s="33" t="s">
        <v>36</v>
      </c>
      <c r="C4" s="33" t="s">
        <v>36</v>
      </c>
      <c r="D4" s="31" t="s">
        <v>37</v>
      </c>
      <c r="E4" s="31" t="s">
        <v>36</v>
      </c>
      <c r="F4" s="32" t="s">
        <v>39</v>
      </c>
      <c r="G4" s="32" t="s">
        <v>36</v>
      </c>
    </row>
    <row r="5" spans="1:10" ht="34.75" customHeight="1" x14ac:dyDescent="0.25">
      <c r="A5" s="36" t="s">
        <v>44</v>
      </c>
      <c r="B5" s="85">
        <v>27</v>
      </c>
      <c r="C5" s="85">
        <f>+J5</f>
        <v>200</v>
      </c>
      <c r="D5" s="88" t="s">
        <v>48</v>
      </c>
      <c r="E5" s="86">
        <f>1692*C5/2000</f>
        <v>169.2</v>
      </c>
      <c r="F5" s="88" t="s">
        <v>50</v>
      </c>
      <c r="G5" s="86">
        <v>200</v>
      </c>
      <c r="I5" s="83">
        <f>+B5/B9</f>
        <v>0.5</v>
      </c>
      <c r="J5" s="84">
        <f>+J9*I5</f>
        <v>200</v>
      </c>
    </row>
    <row r="6" spans="1:10" ht="69.650000000000006" customHeight="1" x14ac:dyDescent="0.25">
      <c r="A6" s="37" t="s">
        <v>45</v>
      </c>
      <c r="B6" s="85"/>
      <c r="C6" s="85"/>
      <c r="D6" s="89"/>
      <c r="E6" s="87"/>
      <c r="F6" s="89"/>
      <c r="G6" s="87"/>
      <c r="I6" s="83"/>
      <c r="J6" s="84"/>
    </row>
    <row r="7" spans="1:10" ht="46.25" customHeight="1" x14ac:dyDescent="0.25">
      <c r="A7" s="36" t="s">
        <v>46</v>
      </c>
      <c r="B7" s="85">
        <v>27</v>
      </c>
      <c r="C7" s="85">
        <f>+J7</f>
        <v>200</v>
      </c>
      <c r="D7" s="88" t="s">
        <v>49</v>
      </c>
      <c r="E7" s="86">
        <v>200</v>
      </c>
      <c r="F7" s="88" t="s">
        <v>50</v>
      </c>
      <c r="G7" s="86">
        <f>2000*C7/3666</f>
        <v>109.11074740861974</v>
      </c>
      <c r="I7" s="83">
        <f>+B7/B9</f>
        <v>0.5</v>
      </c>
      <c r="J7" s="84">
        <f>+J9*I7</f>
        <v>200</v>
      </c>
    </row>
    <row r="8" spans="1:10" ht="69.650000000000006" customHeight="1" x14ac:dyDescent="0.25">
      <c r="A8" s="37" t="s">
        <v>47</v>
      </c>
      <c r="B8" s="85"/>
      <c r="C8" s="85"/>
      <c r="D8" s="89"/>
      <c r="E8" s="87"/>
      <c r="F8" s="89"/>
      <c r="G8" s="87"/>
      <c r="I8" s="83"/>
      <c r="J8" s="84"/>
    </row>
    <row r="9" spans="1:10" ht="31.75" customHeight="1" x14ac:dyDescent="0.25">
      <c r="A9" s="38" t="s">
        <v>8</v>
      </c>
      <c r="B9" s="39">
        <f>SUM(B5:B8)</f>
        <v>54</v>
      </c>
      <c r="C9" s="39">
        <f>SUM(C5:C8)</f>
        <v>400</v>
      </c>
      <c r="D9" s="31" t="s">
        <v>8</v>
      </c>
      <c r="E9" s="41">
        <f>SUM(E5:E8)</f>
        <v>369.2</v>
      </c>
      <c r="F9" s="34" t="s">
        <v>8</v>
      </c>
      <c r="G9" s="40">
        <f>SUM(G5:G8)</f>
        <v>309.11074740861977</v>
      </c>
      <c r="J9" s="35">
        <v>400</v>
      </c>
    </row>
  </sheetData>
  <mergeCells count="19">
    <mergeCell ref="A1:D1"/>
    <mergeCell ref="A2:D2"/>
    <mergeCell ref="A3:D3"/>
    <mergeCell ref="C5:C6"/>
    <mergeCell ref="C7:C8"/>
    <mergeCell ref="D5:D6"/>
    <mergeCell ref="D7:D8"/>
    <mergeCell ref="I5:I6"/>
    <mergeCell ref="I7:I8"/>
    <mergeCell ref="J5:J6"/>
    <mergeCell ref="J7:J8"/>
    <mergeCell ref="B5:B6"/>
    <mergeCell ref="B7:B8"/>
    <mergeCell ref="E5:E6"/>
    <mergeCell ref="E7:E8"/>
    <mergeCell ref="F5:F6"/>
    <mergeCell ref="G5:G6"/>
    <mergeCell ref="F7:F8"/>
    <mergeCell ref="G7:G8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5"/>
  <sheetViews>
    <sheetView showGridLines="0" workbookViewId="0">
      <selection activeCell="E17" sqref="E17"/>
    </sheetView>
  </sheetViews>
  <sheetFormatPr baseColWidth="10" defaultRowHeight="12.5" x14ac:dyDescent="0.25"/>
  <cols>
    <col min="1" max="1" width="5.54296875" customWidth="1"/>
    <col min="2" max="2" width="2" customWidth="1"/>
    <col min="3" max="3" width="3.1796875" customWidth="1"/>
    <col min="4" max="4" width="42.1796875" bestFit="1" customWidth="1"/>
    <col min="5" max="5" width="15.36328125" bestFit="1" customWidth="1"/>
    <col min="6" max="6" width="9.54296875" bestFit="1" customWidth="1"/>
    <col min="7" max="7" width="17.08984375" customWidth="1"/>
    <col min="8" max="8" width="2" customWidth="1"/>
    <col min="9" max="9" width="12.81640625" customWidth="1"/>
    <col min="10" max="10" width="13.81640625" bestFit="1" customWidth="1"/>
    <col min="11" max="11" width="10.81640625" bestFit="1" customWidth="1"/>
  </cols>
  <sheetData>
    <row r="1" spans="2:8" ht="13" thickBot="1" x14ac:dyDescent="0.3"/>
    <row r="2" spans="2:8" ht="18" customHeight="1" x14ac:dyDescent="0.25">
      <c r="B2" s="103" t="s">
        <v>40</v>
      </c>
      <c r="C2" s="104"/>
      <c r="D2" s="104"/>
      <c r="E2" s="104"/>
      <c r="F2" s="104"/>
      <c r="G2" s="104"/>
      <c r="H2" s="105"/>
    </row>
    <row r="3" spans="2:8" ht="24" customHeight="1" x14ac:dyDescent="0.25">
      <c r="B3" s="100" t="s">
        <v>41</v>
      </c>
      <c r="C3" s="101"/>
      <c r="D3" s="101"/>
      <c r="E3" s="101"/>
      <c r="F3" s="101"/>
      <c r="G3" s="101"/>
      <c r="H3" s="102"/>
    </row>
    <row r="4" spans="2:8" ht="9" customHeight="1" x14ac:dyDescent="0.35">
      <c r="B4" s="3"/>
      <c r="C4" s="4"/>
      <c r="D4" s="4"/>
      <c r="E4" s="4"/>
      <c r="F4" s="4"/>
      <c r="G4" s="4"/>
      <c r="H4" s="5"/>
    </row>
    <row r="5" spans="2:8" ht="9.75" customHeight="1" x14ac:dyDescent="0.35">
      <c r="B5" s="3"/>
      <c r="C5" s="4"/>
      <c r="D5" s="4"/>
      <c r="E5" s="4"/>
      <c r="F5" s="4"/>
      <c r="G5" s="4"/>
      <c r="H5" s="5"/>
    </row>
    <row r="6" spans="2:8" ht="15.65" customHeight="1" x14ac:dyDescent="0.35">
      <c r="B6" s="3"/>
      <c r="C6" s="106" t="s">
        <v>9</v>
      </c>
      <c r="D6" s="106"/>
      <c r="H6" s="5"/>
    </row>
    <row r="7" spans="2:8" ht="15.5" x14ac:dyDescent="0.35">
      <c r="B7" s="3"/>
      <c r="C7" s="107" t="s">
        <v>15</v>
      </c>
      <c r="D7" s="107"/>
      <c r="H7" s="5"/>
    </row>
    <row r="8" spans="2:8" ht="15.5" x14ac:dyDescent="0.35">
      <c r="B8" s="3"/>
      <c r="C8" s="8"/>
      <c r="D8" s="8"/>
      <c r="E8" s="8"/>
      <c r="F8" s="8"/>
      <c r="G8" s="8"/>
      <c r="H8" s="5"/>
    </row>
    <row r="9" spans="2:8" ht="15.5" x14ac:dyDescent="0.35">
      <c r="B9" s="3"/>
      <c r="C9" s="97" t="s">
        <v>52</v>
      </c>
      <c r="D9" s="98"/>
      <c r="E9" s="98"/>
      <c r="F9" s="98"/>
      <c r="G9" s="99"/>
      <c r="H9" s="5"/>
    </row>
    <row r="10" spans="2:8" ht="15.5" x14ac:dyDescent="0.35">
      <c r="B10" s="3"/>
      <c r="C10" s="9"/>
      <c r="D10" s="10"/>
      <c r="E10" s="11"/>
      <c r="G10" s="11"/>
      <c r="H10" s="5"/>
    </row>
    <row r="11" spans="2:8" ht="15.5" x14ac:dyDescent="0.35">
      <c r="B11" s="3"/>
      <c r="C11" s="110" t="s">
        <v>10</v>
      </c>
      <c r="D11" s="110"/>
      <c r="E11" s="9"/>
      <c r="F11" s="108" t="str">
        <f>C7</f>
        <v>MENOR VALOR</v>
      </c>
      <c r="G11" s="108"/>
      <c r="H11" s="5"/>
    </row>
    <row r="12" spans="2:8" ht="15.5" x14ac:dyDescent="0.35">
      <c r="B12" s="3"/>
      <c r="C12" s="111">
        <v>46031580</v>
      </c>
      <c r="D12" s="111"/>
      <c r="E12" s="9"/>
      <c r="F12" s="109">
        <f>MIN(E16:E17)</f>
        <v>36595106</v>
      </c>
      <c r="G12" s="109"/>
      <c r="H12" s="5"/>
    </row>
    <row r="13" spans="2:8" ht="15.5" x14ac:dyDescent="0.35">
      <c r="B13" s="3"/>
      <c r="C13" s="11"/>
      <c r="D13" s="11"/>
      <c r="E13" s="11"/>
      <c r="F13" s="11"/>
      <c r="G13" s="11"/>
      <c r="H13" s="5"/>
    </row>
    <row r="14" spans="2:8" ht="15.5" x14ac:dyDescent="0.35">
      <c r="B14" s="3"/>
      <c r="C14" s="97" t="s">
        <v>11</v>
      </c>
      <c r="D14" s="98"/>
      <c r="E14" s="98"/>
      <c r="F14" s="98"/>
      <c r="G14" s="99"/>
      <c r="H14" s="5"/>
    </row>
    <row r="15" spans="2:8" ht="31" x14ac:dyDescent="0.35">
      <c r="B15" s="3"/>
      <c r="C15" s="12" t="s">
        <v>12</v>
      </c>
      <c r="D15" s="19" t="s">
        <v>13</v>
      </c>
      <c r="E15" s="7" t="s">
        <v>6</v>
      </c>
      <c r="F15" s="7" t="s">
        <v>14</v>
      </c>
      <c r="G15" s="6" t="s">
        <v>7</v>
      </c>
      <c r="H15" s="5"/>
    </row>
    <row r="16" spans="2:8" ht="15.5" x14ac:dyDescent="0.35">
      <c r="B16" s="3"/>
      <c r="C16" s="13">
        <v>1</v>
      </c>
      <c r="D16" s="20" t="s">
        <v>37</v>
      </c>
      <c r="E16" s="42">
        <v>36829867</v>
      </c>
      <c r="F16" s="95">
        <v>427.5</v>
      </c>
      <c r="G16" s="14">
        <f>+F12*F16/E16</f>
        <v>424.77502878302545</v>
      </c>
      <c r="H16" s="5"/>
    </row>
    <row r="17" spans="2:8" ht="15.5" x14ac:dyDescent="0.35">
      <c r="B17" s="3"/>
      <c r="C17" s="13">
        <v>1</v>
      </c>
      <c r="D17" s="20" t="s">
        <v>51</v>
      </c>
      <c r="E17" s="42">
        <v>36595106</v>
      </c>
      <c r="F17" s="96"/>
      <c r="G17" s="14">
        <f>+F12*F16/E17</f>
        <v>427.5</v>
      </c>
      <c r="H17" s="5"/>
    </row>
    <row r="18" spans="2:8" ht="16" thickBot="1" x14ac:dyDescent="0.4">
      <c r="B18" s="15"/>
      <c r="C18" s="16"/>
      <c r="D18" s="16"/>
      <c r="E18" s="16"/>
      <c r="F18" s="16"/>
      <c r="G18" s="16"/>
      <c r="H18" s="17"/>
    </row>
    <row r="21" spans="2:8" ht="12.75" customHeight="1" x14ac:dyDescent="0.25"/>
    <row r="24" spans="2:8" x14ac:dyDescent="0.25">
      <c r="G24" s="18"/>
    </row>
    <row r="25" spans="2:8" x14ac:dyDescent="0.25">
      <c r="G25" s="18"/>
    </row>
  </sheetData>
  <mergeCells count="11">
    <mergeCell ref="F16:F17"/>
    <mergeCell ref="C9:G9"/>
    <mergeCell ref="B3:H3"/>
    <mergeCell ref="B2:H2"/>
    <mergeCell ref="C6:D6"/>
    <mergeCell ref="C7:D7"/>
    <mergeCell ref="F11:G11"/>
    <mergeCell ref="F12:G12"/>
    <mergeCell ref="C11:D11"/>
    <mergeCell ref="C12:D12"/>
    <mergeCell ref="C14:G14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D10"/>
  <sheetViews>
    <sheetView showGridLines="0" tabSelected="1" workbookViewId="0">
      <selection activeCell="A27" sqref="A27"/>
    </sheetView>
  </sheetViews>
  <sheetFormatPr baseColWidth="10" defaultColWidth="11.54296875" defaultRowHeight="12.5" x14ac:dyDescent="0.25"/>
  <cols>
    <col min="1" max="1" width="76" style="46" customWidth="1"/>
    <col min="2" max="2" width="9.54296875" style="46" bestFit="1" customWidth="1"/>
    <col min="3" max="4" width="22.6328125" style="46" customWidth="1"/>
    <col min="5" max="16384" width="11.54296875" style="46"/>
  </cols>
  <sheetData>
    <row r="2" spans="1:4" ht="31.5" customHeight="1" x14ac:dyDescent="0.25">
      <c r="A2" s="24" t="s">
        <v>23</v>
      </c>
      <c r="B2" s="24" t="s">
        <v>16</v>
      </c>
      <c r="C2" s="43" t="s">
        <v>37</v>
      </c>
      <c r="D2" s="44" t="s">
        <v>39</v>
      </c>
    </row>
    <row r="3" spans="1:4" ht="22.75" customHeight="1" x14ac:dyDescent="0.25">
      <c r="A3" s="23" t="s">
        <v>17</v>
      </c>
      <c r="B3" s="28">
        <v>427.5</v>
      </c>
      <c r="C3" s="28">
        <f>+ECONOMICA!G16</f>
        <v>424.77502878302545</v>
      </c>
      <c r="D3" s="28">
        <f>+ECONOMICA!G17</f>
        <v>427.5</v>
      </c>
    </row>
    <row r="4" spans="1:4" ht="54" customHeight="1" x14ac:dyDescent="0.25">
      <c r="A4" s="22" t="s">
        <v>18</v>
      </c>
      <c r="B4" s="29">
        <v>400</v>
      </c>
      <c r="C4" s="30">
        <f>+RCE!E9</f>
        <v>369.2</v>
      </c>
      <c r="D4" s="30">
        <f>+RCE!G9</f>
        <v>309.11074740861977</v>
      </c>
    </row>
    <row r="5" spans="1:4" ht="15.5" x14ac:dyDescent="0.25">
      <c r="A5" s="23" t="s">
        <v>19</v>
      </c>
      <c r="B5" s="112"/>
      <c r="C5" s="113"/>
      <c r="D5" s="114"/>
    </row>
    <row r="6" spans="1:4" ht="23.25" customHeight="1" x14ac:dyDescent="0.25">
      <c r="A6" s="22" t="s">
        <v>20</v>
      </c>
      <c r="B6" s="28">
        <v>100</v>
      </c>
      <c r="C6" s="28">
        <v>100</v>
      </c>
      <c r="D6" s="28">
        <v>0</v>
      </c>
    </row>
    <row r="7" spans="1:4" ht="30.75" customHeight="1" x14ac:dyDescent="0.25">
      <c r="A7" s="22" t="s">
        <v>22</v>
      </c>
      <c r="B7" s="28">
        <v>2.5</v>
      </c>
      <c r="C7" s="28">
        <v>0</v>
      </c>
      <c r="D7" s="28">
        <v>2.5</v>
      </c>
    </row>
    <row r="8" spans="1:4" ht="23.25" customHeight="1" x14ac:dyDescent="0.25">
      <c r="A8" s="22" t="s">
        <v>21</v>
      </c>
      <c r="B8" s="28">
        <v>20</v>
      </c>
      <c r="C8" s="28">
        <v>0</v>
      </c>
      <c r="D8" s="28">
        <v>0</v>
      </c>
    </row>
    <row r="9" spans="1:4" ht="23.25" customHeight="1" thickBot="1" x14ac:dyDescent="0.3">
      <c r="A9" s="22" t="s">
        <v>38</v>
      </c>
      <c r="B9" s="28">
        <v>50</v>
      </c>
      <c r="C9" s="49">
        <v>20</v>
      </c>
      <c r="D9" s="45">
        <v>0</v>
      </c>
    </row>
    <row r="10" spans="1:4" ht="23.25" customHeight="1" thickBot="1" x14ac:dyDescent="0.3">
      <c r="A10" s="21" t="s">
        <v>8</v>
      </c>
      <c r="B10" s="47">
        <f>SUM(B3:B9)</f>
        <v>1000</v>
      </c>
      <c r="C10" s="50">
        <f>SUM(C3:C9)</f>
        <v>913.97502878302544</v>
      </c>
      <c r="D10" s="48">
        <f>SUM(D3:D9)</f>
        <v>739.11074740861977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Props1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GENERALIDADES</vt:lpstr>
      <vt:lpstr>RCE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2026-06-24T20:02:18Z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2026-06-24T14:51:09Z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ad816d97-9136-4959-830e-1ccb2e743e8a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